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ocosic/My Drive/A_PSD/Guidance/Heat Pumps/"/>
    </mc:Choice>
  </mc:AlternateContent>
  <xr:revisionPtr revIDLastSave="0" documentId="13_ncr:1_{C2981F1F-A1F4-954E-B099-CFF75789D532}" xr6:coauthVersionLast="47" xr6:coauthVersionMax="47" xr10:uidLastSave="{00000000-0000-0000-0000-000000000000}"/>
  <bookViews>
    <workbookView xWindow="13760" yWindow="6380" windowWidth="40200" windowHeight="21020" activeTab="2" xr2:uid="{698F495C-C794-844B-B4E5-41BEB3D3057C}"/>
  </bookViews>
  <sheets>
    <sheet name="Heat Meters" sheetId="2" r:id="rId1"/>
    <sheet name="Radiators" sheetId="1" r:id="rId2"/>
    <sheet name="System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3" l="1"/>
  <c r="O20" i="3" s="1"/>
  <c r="N11" i="3"/>
  <c r="O11" i="3" s="1"/>
  <c r="N7" i="3"/>
  <c r="O7" i="3" s="1"/>
  <c r="N5" i="3"/>
  <c r="O5" i="3" s="1"/>
  <c r="J21" i="3"/>
  <c r="K21" i="3" s="1"/>
  <c r="J19" i="3"/>
  <c r="K19" i="3" s="1"/>
  <c r="J15" i="3"/>
  <c r="K15" i="3" s="1"/>
  <c r="H21" i="3"/>
  <c r="I21" i="3" s="1"/>
  <c r="H18" i="3"/>
  <c r="I18" i="3" s="1"/>
  <c r="H13" i="3"/>
  <c r="I13" i="3" s="1"/>
  <c r="H10" i="3"/>
  <c r="I10" i="3" s="1"/>
  <c r="H5" i="3"/>
  <c r="I5" i="3" s="1"/>
  <c r="D23" i="3"/>
  <c r="E23" i="3" s="1"/>
  <c r="N23" i="3" s="1"/>
  <c r="O23" i="3" s="1"/>
  <c r="D22" i="3"/>
  <c r="E22" i="3" s="1"/>
  <c r="N22" i="3" s="1"/>
  <c r="O22" i="3" s="1"/>
  <c r="D21" i="3"/>
  <c r="E21" i="3" s="1"/>
  <c r="D20" i="3"/>
  <c r="E20" i="3" s="1"/>
  <c r="D19" i="3"/>
  <c r="E19" i="3" s="1"/>
  <c r="D18" i="3"/>
  <c r="E18" i="3" s="1"/>
  <c r="L18" i="3" s="1"/>
  <c r="M18" i="3" s="1"/>
  <c r="D17" i="3"/>
  <c r="E17" i="3" s="1"/>
  <c r="N17" i="3" s="1"/>
  <c r="D16" i="3"/>
  <c r="E16" i="3" s="1"/>
  <c r="N16" i="3" s="1"/>
  <c r="O16" i="3" s="1"/>
  <c r="D15" i="3"/>
  <c r="E15" i="3" s="1"/>
  <c r="N15" i="3" s="1"/>
  <c r="O15" i="3" s="1"/>
  <c r="D14" i="3"/>
  <c r="E14" i="3" s="1"/>
  <c r="N14" i="3" s="1"/>
  <c r="O14" i="3" s="1"/>
  <c r="D13" i="3"/>
  <c r="E13" i="3" s="1"/>
  <c r="D12" i="3"/>
  <c r="E12" i="3" s="1"/>
  <c r="L12" i="3" s="1"/>
  <c r="M12" i="3" s="1"/>
  <c r="D11" i="3"/>
  <c r="E11" i="3" s="1"/>
  <c r="L11" i="3" s="1"/>
  <c r="M11" i="3" s="1"/>
  <c r="D10" i="3"/>
  <c r="E10" i="3" s="1"/>
  <c r="N10" i="3" s="1"/>
  <c r="O10" i="3" s="1"/>
  <c r="D9" i="3"/>
  <c r="E9" i="3" s="1"/>
  <c r="H9" i="3" s="1"/>
  <c r="I9" i="3" s="1"/>
  <c r="D8" i="3"/>
  <c r="E8" i="3" s="1"/>
  <c r="H8" i="3" s="1"/>
  <c r="I8" i="3" s="1"/>
  <c r="D7" i="3"/>
  <c r="E7" i="3" s="1"/>
  <c r="H7" i="3" s="1"/>
  <c r="I7" i="3" s="1"/>
  <c r="D6" i="3"/>
  <c r="E6" i="3" s="1"/>
  <c r="H6" i="3" s="1"/>
  <c r="I6" i="3" s="1"/>
  <c r="D5" i="3"/>
  <c r="E5" i="3" s="1"/>
  <c r="L5" i="3" s="1"/>
  <c r="M5" i="3" s="1"/>
  <c r="D4" i="3"/>
  <c r="E4" i="3" s="1"/>
  <c r="N4" i="3" s="1"/>
  <c r="P33" i="1"/>
  <c r="P31" i="1"/>
  <c r="P30" i="1"/>
  <c r="P29" i="1"/>
  <c r="P23" i="1"/>
  <c r="P22" i="1"/>
  <c r="P21" i="1"/>
  <c r="P15" i="1"/>
  <c r="P14" i="1"/>
  <c r="P13" i="1"/>
  <c r="P7" i="1"/>
  <c r="P6" i="1"/>
  <c r="P5" i="1"/>
  <c r="O31" i="1"/>
  <c r="O30" i="1"/>
  <c r="O29" i="1"/>
  <c r="O23" i="1"/>
  <c r="O22" i="1"/>
  <c r="O21" i="1"/>
  <c r="O15" i="1"/>
  <c r="O14" i="1"/>
  <c r="O13" i="1"/>
  <c r="O7" i="1"/>
  <c r="O6" i="1"/>
  <c r="O5" i="1"/>
  <c r="L66" i="2"/>
  <c r="M66" i="2" s="1"/>
  <c r="L65" i="2"/>
  <c r="M65" i="2" s="1"/>
  <c r="K12" i="2"/>
  <c r="L62" i="2" s="1"/>
  <c r="M62" i="2" s="1"/>
  <c r="K11" i="2"/>
  <c r="J61" i="2" s="1"/>
  <c r="K61" i="2" s="1"/>
  <c r="K10" i="2"/>
  <c r="H60" i="2" s="1"/>
  <c r="I60" i="2" s="1"/>
  <c r="K9" i="2"/>
  <c r="F66" i="2" s="1"/>
  <c r="G66" i="2" s="1"/>
  <c r="K8" i="2"/>
  <c r="D66" i="2" s="1"/>
  <c r="E66" i="2" s="1"/>
  <c r="K7" i="2"/>
  <c r="L54" i="2" s="1"/>
  <c r="M54" i="2" s="1"/>
  <c r="L7" i="1"/>
  <c r="J12" i="1"/>
  <c r="M13" i="1"/>
  <c r="M17" i="1"/>
  <c r="J21" i="1"/>
  <c r="J23" i="1"/>
  <c r="M26" i="1"/>
  <c r="K29" i="1"/>
  <c r="L29" i="1"/>
  <c r="M29" i="1"/>
  <c r="M31" i="1"/>
  <c r="I5" i="1"/>
  <c r="K6" i="2"/>
  <c r="J49" i="2" s="1"/>
  <c r="K49" i="2" s="1"/>
  <c r="K5" i="2"/>
  <c r="H49" i="2" s="1"/>
  <c r="I49" i="2" s="1"/>
  <c r="K4" i="2"/>
  <c r="F51" i="2" s="1"/>
  <c r="G51" i="2" s="1"/>
  <c r="K3" i="2"/>
  <c r="D50" i="2" s="1"/>
  <c r="E50" i="2" s="1"/>
  <c r="D34" i="1"/>
  <c r="E34" i="1" s="1"/>
  <c r="G34" i="1" s="1"/>
  <c r="D33" i="1"/>
  <c r="E33" i="1" s="1"/>
  <c r="G33" i="1" s="1"/>
  <c r="D32" i="1"/>
  <c r="E32" i="1" s="1"/>
  <c r="G32" i="1" s="1"/>
  <c r="D31" i="1"/>
  <c r="E31" i="1" s="1"/>
  <c r="G31" i="1" s="1"/>
  <c r="D30" i="1"/>
  <c r="E30" i="1" s="1"/>
  <c r="G30" i="1" s="1"/>
  <c r="D29" i="1"/>
  <c r="E29" i="1" s="1"/>
  <c r="G29" i="1" s="1"/>
  <c r="D28" i="1"/>
  <c r="E28" i="1" s="1"/>
  <c r="G28" i="1" s="1"/>
  <c r="D27" i="1"/>
  <c r="E27" i="1" s="1"/>
  <c r="G27" i="1" s="1"/>
  <c r="D26" i="1"/>
  <c r="E26" i="1" s="1"/>
  <c r="G26" i="1" s="1"/>
  <c r="D25" i="1"/>
  <c r="E25" i="1" s="1"/>
  <c r="G25" i="1" s="1"/>
  <c r="D24" i="1"/>
  <c r="E24" i="1" s="1"/>
  <c r="G24" i="1" s="1"/>
  <c r="D23" i="1"/>
  <c r="E23" i="1" s="1"/>
  <c r="G23" i="1" s="1"/>
  <c r="D22" i="1"/>
  <c r="E22" i="1" s="1"/>
  <c r="G22" i="1" s="1"/>
  <c r="D21" i="1"/>
  <c r="E21" i="1" s="1"/>
  <c r="G21" i="1" s="1"/>
  <c r="D20" i="1"/>
  <c r="E20" i="1" s="1"/>
  <c r="G20" i="1" s="1"/>
  <c r="D19" i="1"/>
  <c r="E19" i="1" s="1"/>
  <c r="G19" i="1" s="1"/>
  <c r="D18" i="1"/>
  <c r="E18" i="1" s="1"/>
  <c r="G18" i="1" s="1"/>
  <c r="D17" i="1"/>
  <c r="E17" i="1" s="1"/>
  <c r="G17" i="1" s="1"/>
  <c r="D16" i="1"/>
  <c r="E16" i="1" s="1"/>
  <c r="G16" i="1" s="1"/>
  <c r="D15" i="1"/>
  <c r="E15" i="1" s="1"/>
  <c r="G15" i="1" s="1"/>
  <c r="D14" i="1"/>
  <c r="E14" i="1" s="1"/>
  <c r="G14" i="1" s="1"/>
  <c r="D13" i="1"/>
  <c r="E13" i="1" s="1"/>
  <c r="G13" i="1" s="1"/>
  <c r="D12" i="1"/>
  <c r="E12" i="1" s="1"/>
  <c r="G12" i="1" s="1"/>
  <c r="D11" i="1"/>
  <c r="E11" i="1" s="1"/>
  <c r="G11" i="1" s="1"/>
  <c r="D10" i="1"/>
  <c r="E10" i="1" s="1"/>
  <c r="G10" i="1" s="1"/>
  <c r="D9" i="1"/>
  <c r="E9" i="1" s="1"/>
  <c r="G9" i="1" s="1"/>
  <c r="D8" i="1"/>
  <c r="E8" i="1" s="1"/>
  <c r="G8" i="1" s="1"/>
  <c r="D7" i="1"/>
  <c r="E7" i="1" s="1"/>
  <c r="G7" i="1" s="1"/>
  <c r="D6" i="1"/>
  <c r="E6" i="1" s="1"/>
  <c r="G6" i="1" s="1"/>
  <c r="D5" i="1"/>
  <c r="E5" i="1" s="1"/>
  <c r="N5" i="1" s="1"/>
  <c r="G19" i="3" l="1"/>
  <c r="O19" i="1"/>
  <c r="F18" i="3"/>
  <c r="G18" i="3" s="1"/>
  <c r="J6" i="3"/>
  <c r="K6" i="3" s="1"/>
  <c r="L6" i="3"/>
  <c r="M6" i="3" s="1"/>
  <c r="L19" i="3"/>
  <c r="M19" i="3" s="1"/>
  <c r="O17" i="3"/>
  <c r="L26" i="1"/>
  <c r="O12" i="1"/>
  <c r="O20" i="1"/>
  <c r="O28" i="1"/>
  <c r="F11" i="3"/>
  <c r="F19" i="3"/>
  <c r="G7" i="3"/>
  <c r="G23" i="3"/>
  <c r="H11" i="3"/>
  <c r="I11" i="3" s="1"/>
  <c r="H19" i="3"/>
  <c r="I19" i="3" s="1"/>
  <c r="J7" i="3"/>
  <c r="K7" i="3" s="1"/>
  <c r="J13" i="3"/>
  <c r="K13" i="3" s="1"/>
  <c r="J20" i="3"/>
  <c r="L7" i="3"/>
  <c r="M7" i="3" s="1"/>
  <c r="L13" i="3"/>
  <c r="M13" i="3" s="1"/>
  <c r="L20" i="3"/>
  <c r="M20" i="3" s="1"/>
  <c r="N12" i="3"/>
  <c r="O12" i="3" s="1"/>
  <c r="N18" i="3"/>
  <c r="O18" i="3" s="1"/>
  <c r="O11" i="1"/>
  <c r="O27" i="1"/>
  <c r="F10" i="3"/>
  <c r="K12" i="1"/>
  <c r="F4" i="3"/>
  <c r="F12" i="3"/>
  <c r="F20" i="3"/>
  <c r="G20" i="3" s="1"/>
  <c r="G8" i="3"/>
  <c r="H4" i="3"/>
  <c r="I4" i="3" s="1"/>
  <c r="H12" i="3"/>
  <c r="I12" i="3" s="1"/>
  <c r="H20" i="3"/>
  <c r="I20" i="3" s="1"/>
  <c r="J8" i="3"/>
  <c r="K8" i="3" s="1"/>
  <c r="J14" i="3"/>
  <c r="K14" i="3" s="1"/>
  <c r="K20" i="3"/>
  <c r="L8" i="3"/>
  <c r="M8" i="3" s="1"/>
  <c r="L14" i="3"/>
  <c r="M14" i="3" s="1"/>
  <c r="N6" i="3"/>
  <c r="O6" i="3" s="1"/>
  <c r="N13" i="3"/>
  <c r="O13" i="3" s="1"/>
  <c r="N19" i="3"/>
  <c r="O19" i="3" s="1"/>
  <c r="P24" i="1"/>
  <c r="F6" i="3"/>
  <c r="G6" i="3" s="1"/>
  <c r="F14" i="3"/>
  <c r="G14" i="3" s="1"/>
  <c r="F22" i="3"/>
  <c r="G22" i="3" s="1"/>
  <c r="G10" i="3"/>
  <c r="H14" i="3"/>
  <c r="I14" i="3" s="1"/>
  <c r="H22" i="3"/>
  <c r="I22" i="3" s="1"/>
  <c r="J9" i="3"/>
  <c r="K9" i="3" s="1"/>
  <c r="J16" i="3"/>
  <c r="J22" i="3"/>
  <c r="K22" i="3" s="1"/>
  <c r="L9" i="3"/>
  <c r="M9" i="3" s="1"/>
  <c r="L16" i="3"/>
  <c r="L22" i="3"/>
  <c r="M22" i="3" s="1"/>
  <c r="N8" i="3"/>
  <c r="O8" i="3" s="1"/>
  <c r="N21" i="3"/>
  <c r="O21" i="3" s="1"/>
  <c r="M27" i="1"/>
  <c r="L20" i="1"/>
  <c r="L11" i="1"/>
  <c r="O8" i="1"/>
  <c r="O16" i="1"/>
  <c r="O24" i="1"/>
  <c r="O32" i="1"/>
  <c r="P10" i="1"/>
  <c r="P18" i="1"/>
  <c r="P26" i="1"/>
  <c r="P34" i="1"/>
  <c r="F7" i="3"/>
  <c r="F15" i="3"/>
  <c r="G15" i="3" s="1"/>
  <c r="F23" i="3"/>
  <c r="G11" i="3"/>
  <c r="H15" i="3"/>
  <c r="I15" i="3" s="1"/>
  <c r="H23" i="3"/>
  <c r="I23" i="3" s="1"/>
  <c r="J10" i="3"/>
  <c r="K10" i="3" s="1"/>
  <c r="K16" i="3"/>
  <c r="J23" i="3"/>
  <c r="K23" i="3" s="1"/>
  <c r="L10" i="3"/>
  <c r="M10" i="3" s="1"/>
  <c r="M16" i="3"/>
  <c r="L23" i="3"/>
  <c r="M23" i="3" s="1"/>
  <c r="N9" i="3"/>
  <c r="P9" i="1"/>
  <c r="P17" i="1"/>
  <c r="P25" i="1"/>
  <c r="K20" i="1"/>
  <c r="P19" i="1"/>
  <c r="F8" i="3"/>
  <c r="F16" i="3"/>
  <c r="G16" i="3" s="1"/>
  <c r="G4" i="3"/>
  <c r="G12" i="3"/>
  <c r="H16" i="3"/>
  <c r="I16" i="3" s="1"/>
  <c r="J4" i="3"/>
  <c r="K4" i="3" s="1"/>
  <c r="J11" i="3"/>
  <c r="K11" i="3" s="1"/>
  <c r="J17" i="3"/>
  <c r="K17" i="3" s="1"/>
  <c r="L4" i="3"/>
  <c r="M4" i="3" s="1"/>
  <c r="L17" i="3"/>
  <c r="M17" i="3" s="1"/>
  <c r="O4" i="3"/>
  <c r="O9" i="3"/>
  <c r="P8" i="1"/>
  <c r="P16" i="1"/>
  <c r="P32" i="1"/>
  <c r="F5" i="3"/>
  <c r="F13" i="3"/>
  <c r="G13" i="3" s="1"/>
  <c r="F21" i="3"/>
  <c r="G21" i="3" s="1"/>
  <c r="G17" i="3"/>
  <c r="L15" i="3"/>
  <c r="M15" i="3" s="1"/>
  <c r="L21" i="3"/>
  <c r="M21" i="3" s="1"/>
  <c r="M20" i="1"/>
  <c r="M11" i="1"/>
  <c r="L27" i="1"/>
  <c r="L63" i="2"/>
  <c r="M63" i="2" s="1"/>
  <c r="O9" i="1"/>
  <c r="O17" i="1"/>
  <c r="O25" i="1"/>
  <c r="O33" i="1"/>
  <c r="P11" i="1"/>
  <c r="P27" i="1"/>
  <c r="H5" i="1"/>
  <c r="K27" i="1"/>
  <c r="M18" i="1"/>
  <c r="L64" i="2"/>
  <c r="M64" i="2" s="1"/>
  <c r="O10" i="1"/>
  <c r="O18" i="1"/>
  <c r="O26" i="1"/>
  <c r="O34" i="1"/>
  <c r="P12" i="1"/>
  <c r="P20" i="1"/>
  <c r="P28" i="1"/>
  <c r="F9" i="3"/>
  <c r="G9" i="3" s="1"/>
  <c r="F17" i="3"/>
  <c r="G5" i="3"/>
  <c r="H17" i="3"/>
  <c r="I17" i="3" s="1"/>
  <c r="J5" i="3"/>
  <c r="K5" i="3" s="1"/>
  <c r="J12" i="3"/>
  <c r="K12" i="3" s="1"/>
  <c r="J18" i="3"/>
  <c r="K18" i="3" s="1"/>
  <c r="F61" i="2"/>
  <c r="G61" i="2" s="1"/>
  <c r="F63" i="2"/>
  <c r="G63" i="2" s="1"/>
  <c r="D62" i="2"/>
  <c r="E62" i="2" s="1"/>
  <c r="F64" i="2"/>
  <c r="G64" i="2" s="1"/>
  <c r="F60" i="2"/>
  <c r="G60" i="2" s="1"/>
  <c r="H61" i="2"/>
  <c r="I61" i="2" s="1"/>
  <c r="J62" i="2"/>
  <c r="K62" i="2" s="1"/>
  <c r="D60" i="2"/>
  <c r="E60" i="2" s="1"/>
  <c r="H62" i="2"/>
  <c r="I62" i="2" s="1"/>
  <c r="J63" i="2"/>
  <c r="K63" i="2" s="1"/>
  <c r="L49" i="2"/>
  <c r="M49" i="2" s="1"/>
  <c r="D61" i="2"/>
  <c r="E61" i="2" s="1"/>
  <c r="F62" i="2"/>
  <c r="G62" i="2" s="1"/>
  <c r="H63" i="2"/>
  <c r="I63" i="2" s="1"/>
  <c r="J64" i="2"/>
  <c r="K64" i="2" s="1"/>
  <c r="L50" i="2"/>
  <c r="M50" i="2" s="1"/>
  <c r="H64" i="2"/>
  <c r="I64" i="2" s="1"/>
  <c r="J65" i="2"/>
  <c r="K65" i="2" s="1"/>
  <c r="L55" i="2"/>
  <c r="M55" i="2" s="1"/>
  <c r="L51" i="2"/>
  <c r="M51" i="2" s="1"/>
  <c r="J66" i="2"/>
  <c r="K66" i="2" s="1"/>
  <c r="L52" i="2"/>
  <c r="M52" i="2" s="1"/>
  <c r="D64" i="2"/>
  <c r="E64" i="2" s="1"/>
  <c r="F65" i="2"/>
  <c r="G65" i="2" s="1"/>
  <c r="H66" i="2"/>
  <c r="I66" i="2" s="1"/>
  <c r="L60" i="2"/>
  <c r="M60" i="2" s="1"/>
  <c r="L53" i="2"/>
  <c r="M53" i="2" s="1"/>
  <c r="D65" i="2"/>
  <c r="E65" i="2" s="1"/>
  <c r="J60" i="2"/>
  <c r="K60" i="2" s="1"/>
  <c r="L61" i="2"/>
  <c r="M61" i="2" s="1"/>
  <c r="D63" i="2"/>
  <c r="E63" i="2" s="1"/>
  <c r="H65" i="2"/>
  <c r="I65" i="2" s="1"/>
  <c r="J53" i="2"/>
  <c r="K53" i="2" s="1"/>
  <c r="J51" i="2"/>
  <c r="K51" i="2" s="1"/>
  <c r="J55" i="2"/>
  <c r="K55" i="2" s="1"/>
  <c r="H55" i="2"/>
  <c r="I55" i="2" s="1"/>
  <c r="H53" i="2"/>
  <c r="I53" i="2" s="1"/>
  <c r="H51" i="2"/>
  <c r="I51" i="2" s="1"/>
  <c r="F55" i="2"/>
  <c r="G55" i="2" s="1"/>
  <c r="F53" i="2"/>
  <c r="G53" i="2" s="1"/>
  <c r="D53" i="2"/>
  <c r="E53" i="2" s="1"/>
  <c r="J54" i="2"/>
  <c r="K54" i="2" s="1"/>
  <c r="F49" i="2"/>
  <c r="G49" i="2" s="1"/>
  <c r="H54" i="2"/>
  <c r="I54" i="2" s="1"/>
  <c r="H52" i="2"/>
  <c r="I52" i="2" s="1"/>
  <c r="H50" i="2"/>
  <c r="I50" i="2" s="1"/>
  <c r="D51" i="2"/>
  <c r="E51" i="2" s="1"/>
  <c r="D49" i="2"/>
  <c r="E49" i="2" s="1"/>
  <c r="J52" i="2"/>
  <c r="K52" i="2" s="1"/>
  <c r="F54" i="2"/>
  <c r="G54" i="2" s="1"/>
  <c r="F52" i="2"/>
  <c r="G52" i="2" s="1"/>
  <c r="F50" i="2"/>
  <c r="G50" i="2" s="1"/>
  <c r="D55" i="2"/>
  <c r="E55" i="2" s="1"/>
  <c r="J50" i="2"/>
  <c r="K50" i="2" s="1"/>
  <c r="D54" i="2"/>
  <c r="E54" i="2" s="1"/>
  <c r="D52" i="2"/>
  <c r="E52" i="2" s="1"/>
  <c r="L31" i="1"/>
  <c r="M33" i="1"/>
  <c r="J30" i="1"/>
  <c r="K23" i="1"/>
  <c r="K21" i="1"/>
  <c r="K19" i="1"/>
  <c r="L14" i="1"/>
  <c r="L12" i="1"/>
  <c r="M7" i="1"/>
  <c r="M22" i="1"/>
  <c r="K7" i="1"/>
  <c r="K31" i="1"/>
  <c r="M15" i="1"/>
  <c r="J31" i="1"/>
  <c r="K22" i="1"/>
  <c r="L13" i="1"/>
  <c r="K5" i="1"/>
  <c r="M30" i="1"/>
  <c r="M28" i="1"/>
  <c r="M25" i="1"/>
  <c r="J22" i="1"/>
  <c r="J20" i="1"/>
  <c r="K15" i="1"/>
  <c r="K13" i="1"/>
  <c r="K11" i="1"/>
  <c r="L6" i="1"/>
  <c r="K14" i="1"/>
  <c r="L22" i="1"/>
  <c r="J7" i="1"/>
  <c r="M34" i="1"/>
  <c r="L30" i="1"/>
  <c r="L28" i="1"/>
  <c r="M23" i="1"/>
  <c r="M21" i="1"/>
  <c r="M19" i="1"/>
  <c r="J15" i="1"/>
  <c r="J13" i="1"/>
  <c r="M10" i="1"/>
  <c r="K6" i="1"/>
  <c r="J14" i="1"/>
  <c r="J5" i="1"/>
  <c r="J29" i="1"/>
  <c r="L15" i="1"/>
  <c r="M6" i="1"/>
  <c r="L34" i="1"/>
  <c r="K30" i="1"/>
  <c r="K28" i="1"/>
  <c r="L23" i="1"/>
  <c r="L21" i="1"/>
  <c r="L19" i="1"/>
  <c r="M14" i="1"/>
  <c r="M12" i="1"/>
  <c r="M9" i="1"/>
  <c r="J6" i="1"/>
  <c r="G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L32" i="1"/>
  <c r="L24" i="1"/>
  <c r="L18" i="1"/>
  <c r="L17" i="1"/>
  <c r="L16" i="1"/>
  <c r="L10" i="1"/>
  <c r="L9" i="1"/>
  <c r="L8" i="1"/>
  <c r="J8" i="1"/>
  <c r="M24" i="1"/>
  <c r="M8" i="1"/>
  <c r="L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M32" i="1"/>
  <c r="L33" i="1"/>
  <c r="L25" i="1"/>
  <c r="K33" i="1"/>
  <c r="K26" i="1"/>
  <c r="K24" i="1"/>
  <c r="K17" i="1"/>
  <c r="K16" i="1"/>
  <c r="J33" i="1"/>
  <c r="M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M16" i="1"/>
  <c r="K34" i="1"/>
  <c r="K32" i="1"/>
  <c r="K25" i="1"/>
  <c r="K18" i="1"/>
  <c r="K10" i="1"/>
  <c r="K9" i="1"/>
  <c r="K8" i="1"/>
  <c r="J34" i="1"/>
  <c r="J32" i="1"/>
  <c r="J28" i="1"/>
  <c r="J27" i="1"/>
  <c r="J26" i="1"/>
  <c r="J25" i="1"/>
  <c r="J24" i="1"/>
  <c r="J19" i="1"/>
  <c r="J18" i="1"/>
  <c r="J17" i="1"/>
  <c r="J16" i="1"/>
  <c r="J11" i="1"/>
  <c r="J10" i="1"/>
  <c r="J9" i="1"/>
</calcChain>
</file>

<file path=xl/sharedStrings.xml><?xml version="1.0" encoding="utf-8"?>
<sst xmlns="http://schemas.openxmlformats.org/spreadsheetml/2006/main" count="107" uniqueCount="44">
  <si>
    <t>Power (W)</t>
  </si>
  <si>
    <t>DeltaT (degC)</t>
  </si>
  <si>
    <t>Flowrate (L/hour)</t>
  </si>
  <si>
    <t>Flowrate (L/sec)</t>
  </si>
  <si>
    <t>Nominal Flow (m3/hr)</t>
  </si>
  <si>
    <t>Starting flow (threshold flow) L/hour</t>
  </si>
  <si>
    <t>Minimum legal flowrate (L/hr)</t>
  </si>
  <si>
    <t>Rated legal flowrate (L/hour)</t>
  </si>
  <si>
    <t>Pressure loss at legal flowrate (kPa)</t>
  </si>
  <si>
    <t>Length (mm)</t>
  </si>
  <si>
    <t>Thread (-G)</t>
  </si>
  <si>
    <t>Legal dynamic range (min / rated)</t>
  </si>
  <si>
    <t>G 3/4"</t>
  </si>
  <si>
    <t>G 1"</t>
  </si>
  <si>
    <t>G 1 1/4"</t>
  </si>
  <si>
    <t>G 1 1/2"</t>
  </si>
  <si>
    <t>G 2"</t>
  </si>
  <si>
    <t>Kv (calculated)</t>
  </si>
  <si>
    <t>1.5 m^3/hr</t>
  </si>
  <si>
    <t>2.5 m^3/hr</t>
  </si>
  <si>
    <t>3.5 m^3/hr</t>
  </si>
  <si>
    <t>6 m^3/hr</t>
  </si>
  <si>
    <t>&gt;Starting flow?</t>
  </si>
  <si>
    <t>&gt;Legal minimum flow?</t>
  </si>
  <si>
    <t>Radiators</t>
  </si>
  <si>
    <t>Pressure drop (kPa)</t>
  </si>
  <si>
    <t>1.5 m3/hr</t>
  </si>
  <si>
    <t>2.5 m3/hr</t>
  </si>
  <si>
    <t>3.5 m3/hr</t>
  </si>
  <si>
    <t>6 m3/hr</t>
  </si>
  <si>
    <t>Pump power (W)</t>
  </si>
  <si>
    <t>Pump efficiency</t>
  </si>
  <si>
    <t>Model</t>
  </si>
  <si>
    <t>E4</t>
  </si>
  <si>
    <t>E3</t>
  </si>
  <si>
    <t>10 m3/hr</t>
  </si>
  <si>
    <t>10 m^3/hr</t>
  </si>
  <si>
    <t>Can ultrasonic meters be used to balance these? (E4 figures)</t>
  </si>
  <si>
    <t>E3 (brass, ££)</t>
  </si>
  <si>
    <t>E4 (composite, £)</t>
  </si>
  <si>
    <t>System Power (W)</t>
  </si>
  <si>
    <t>System DeltaT (degC)</t>
  </si>
  <si>
    <t>System Flowrate (L/sec)</t>
  </si>
  <si>
    <t>System Flowrate (L/hour)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</si>
</sst>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165" fontId="2" fillId="0" borderId="0" xfId="0" applyNumberFormat="1" applyFont="1"/>
    <xf numFmtId="1" fontId="2" fillId="0" borderId="5" xfId="0" applyNumberFormat="1" applyFont="1" applyBorder="1"/>
    <xf numFmtId="165" fontId="0" fillId="0" borderId="0" xfId="0" applyNumberFormat="1"/>
    <xf numFmtId="1" fontId="0" fillId="0" borderId="5" xfId="0" applyNumberFormat="1" applyBorder="1"/>
    <xf numFmtId="0" fontId="0" fillId="0" borderId="6" xfId="0" applyBorder="1"/>
    <xf numFmtId="0" fontId="0" fillId="0" borderId="7" xfId="0" applyBorder="1"/>
    <xf numFmtId="165" fontId="0" fillId="0" borderId="7" xfId="0" applyNumberFormat="1" applyBorder="1"/>
    <xf numFmtId="1" fontId="0" fillId="0" borderId="8" xfId="0" applyNumberFormat="1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2" fillId="0" borderId="5" xfId="0" applyFont="1" applyBorder="1"/>
    <xf numFmtId="164" fontId="0" fillId="0" borderId="0" xfId="0" applyNumberFormat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2" fillId="0" borderId="1" xfId="0" applyFont="1" applyBorder="1"/>
    <xf numFmtId="0" fontId="0" fillId="0" borderId="9" xfId="0" applyBorder="1"/>
    <xf numFmtId="9" fontId="0" fillId="0" borderId="10" xfId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0" xfId="0" applyFont="1"/>
    <xf numFmtId="165" fontId="3" fillId="0" borderId="0" xfId="0" applyNumberFormat="1" applyFont="1"/>
    <xf numFmtId="1" fontId="3" fillId="0" borderId="0" xfId="0" applyNumberFormat="1" applyFont="1"/>
    <xf numFmtId="0" fontId="4" fillId="0" borderId="0" xfId="0" applyFont="1"/>
    <xf numFmtId="1" fontId="0" fillId="0" borderId="0" xfId="0" applyNumberFormat="1"/>
    <xf numFmtId="0" fontId="4" fillId="0" borderId="6" xfId="0" applyFont="1" applyBorder="1"/>
    <xf numFmtId="0" fontId="4" fillId="0" borderId="7" xfId="0" applyFont="1" applyBorder="1"/>
    <xf numFmtId="1" fontId="0" fillId="0" borderId="7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 cent" xfId="1" builtinId="5"/>
  </cellStyles>
  <dxfs count="1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787400</xdr:colOff>
      <xdr:row>16</xdr:row>
      <xdr:rowOff>12700</xdr:rowOff>
    </xdr:from>
    <xdr:to>
      <xdr:col>5</xdr:col>
      <xdr:colOff>1524000</xdr:colOff>
      <xdr:row>35</xdr:row>
      <xdr:rowOff>91269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1B371AB-24EB-B589-D473-991086855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900" y="4076700"/>
          <a:ext cx="7772400" cy="3939369"/>
        </a:xfrm>
        <a:prstGeom prst="rect">
          <a:avLst/>
        </a:prstGeom>
      </xdr:spPr>
    </xdr:pic>
    <xdr:clientData/>
  </xdr:twoCellAnchor>
  <xdr:twoCellAnchor editAs="oneCell">
    <xdr:from>
      <xdr:col>6</xdr:col>
      <xdr:colOff>50800</xdr:colOff>
      <xdr:row>16</xdr:row>
      <xdr:rowOff>12700</xdr:rowOff>
    </xdr:from>
    <xdr:to>
      <xdr:col>10</xdr:col>
      <xdr:colOff>101600</xdr:colOff>
      <xdr:row>41</xdr:row>
      <xdr:rowOff>172302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DE850D-920E-AF0E-4BA2-38CFAC958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6800" y="4076700"/>
          <a:ext cx="7772400" cy="5239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CD33C-DEC2-F146-9095-4CCD48BE07D9}">
  <dimension ref="B2:M66"/>
  <sheetViews>
    <sheetView topLeftCell="A17" workbookViewId="0">
      <selection activeCell="J51" sqref="J51"/>
    </sheetView>
  </sheetViews>
  <sheetFormatPr baseColWidth="10" defaultRowHeight="16" x14ac:dyDescent="0.2"/>
  <cols>
    <col min="3" max="3" width="19.83203125" bestFit="1" customWidth="1"/>
    <col min="4" max="4" width="32" bestFit="1" customWidth="1"/>
    <col min="5" max="5" width="29.6640625" bestFit="1" customWidth="1"/>
    <col min="6" max="6" width="26.83203125" bestFit="1" customWidth="1"/>
    <col min="7" max="11" width="25.33203125" customWidth="1"/>
    <col min="12" max="12" width="17.33203125" bestFit="1" customWidth="1"/>
    <col min="13" max="13" width="15.1640625" bestFit="1" customWidth="1"/>
  </cols>
  <sheetData>
    <row r="2" spans="2:11" x14ac:dyDescent="0.2">
      <c r="B2" t="s">
        <v>32</v>
      </c>
      <c r="C2" s="2" t="s">
        <v>4</v>
      </c>
      <c r="D2" s="2" t="s">
        <v>5</v>
      </c>
      <c r="E2" s="2" t="s">
        <v>11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17</v>
      </c>
    </row>
    <row r="3" spans="2:11" x14ac:dyDescent="0.2">
      <c r="B3" t="s">
        <v>33</v>
      </c>
      <c r="C3">
        <v>1.5</v>
      </c>
      <c r="D3">
        <v>3</v>
      </c>
      <c r="E3">
        <v>100</v>
      </c>
      <c r="F3">
        <v>15</v>
      </c>
      <c r="G3">
        <v>1500</v>
      </c>
      <c r="H3">
        <v>15</v>
      </c>
      <c r="I3">
        <v>110</v>
      </c>
      <c r="J3" t="s">
        <v>12</v>
      </c>
      <c r="K3" s="1">
        <f>(G3/1000)*(SQRT(1/(H3/100)))</f>
        <v>3.872983346207417</v>
      </c>
    </row>
    <row r="4" spans="2:11" x14ac:dyDescent="0.2">
      <c r="B4" t="s">
        <v>33</v>
      </c>
      <c r="C4">
        <v>2.5</v>
      </c>
      <c r="D4">
        <v>5</v>
      </c>
      <c r="E4">
        <v>100</v>
      </c>
      <c r="F4">
        <v>25</v>
      </c>
      <c r="G4">
        <v>2500</v>
      </c>
      <c r="H4">
        <v>19.8</v>
      </c>
      <c r="I4">
        <v>130</v>
      </c>
      <c r="J4" t="s">
        <v>13</v>
      </c>
      <c r="K4" s="1">
        <f>(G4/1000)*(SQRT(1/(H4/100)))</f>
        <v>5.6183321871936842</v>
      </c>
    </row>
    <row r="5" spans="2:11" x14ac:dyDescent="0.2">
      <c r="B5" t="s">
        <v>33</v>
      </c>
      <c r="C5">
        <v>3.5</v>
      </c>
      <c r="D5">
        <v>7</v>
      </c>
      <c r="E5">
        <v>100</v>
      </c>
      <c r="F5">
        <v>35</v>
      </c>
      <c r="G5">
        <v>3500</v>
      </c>
      <c r="H5">
        <v>8</v>
      </c>
      <c r="I5">
        <v>260</v>
      </c>
      <c r="J5" t="s">
        <v>14</v>
      </c>
      <c r="K5" s="1">
        <f>(G5/1000)*(SQRT(1/(H5/100)))</f>
        <v>12.374368670764582</v>
      </c>
    </row>
    <row r="6" spans="2:11" x14ac:dyDescent="0.2">
      <c r="B6" t="s">
        <v>33</v>
      </c>
      <c r="C6">
        <v>6</v>
      </c>
      <c r="D6">
        <v>12</v>
      </c>
      <c r="E6">
        <v>100</v>
      </c>
      <c r="F6">
        <v>60</v>
      </c>
      <c r="G6">
        <v>6000</v>
      </c>
      <c r="H6">
        <v>14</v>
      </c>
      <c r="I6">
        <v>260</v>
      </c>
      <c r="J6" t="s">
        <v>15</v>
      </c>
      <c r="K6" s="1">
        <f>(G6/1000)*(SQRT(1/(H6/100)))</f>
        <v>16.035674514745462</v>
      </c>
    </row>
    <row r="7" spans="2:11" x14ac:dyDescent="0.2">
      <c r="B7" t="s">
        <v>33</v>
      </c>
      <c r="C7">
        <v>10</v>
      </c>
      <c r="D7">
        <v>20</v>
      </c>
      <c r="E7">
        <v>100</v>
      </c>
      <c r="F7">
        <v>100</v>
      </c>
      <c r="G7">
        <v>10000</v>
      </c>
      <c r="I7">
        <v>300</v>
      </c>
      <c r="J7" t="s">
        <v>16</v>
      </c>
      <c r="K7" s="1" t="e">
        <f t="shared" ref="K7:K12" si="0">(G7/1000)*(SQRT(1/(H7/100)))</f>
        <v>#DIV/0!</v>
      </c>
    </row>
    <row r="8" spans="2:11" x14ac:dyDescent="0.2">
      <c r="B8" t="s">
        <v>34</v>
      </c>
      <c r="C8">
        <v>1.5</v>
      </c>
      <c r="D8">
        <v>3</v>
      </c>
      <c r="E8">
        <v>100</v>
      </c>
      <c r="F8">
        <v>15</v>
      </c>
      <c r="G8">
        <v>1500</v>
      </c>
      <c r="H8">
        <v>17.100000000000001</v>
      </c>
      <c r="I8">
        <v>110</v>
      </c>
      <c r="J8" t="s">
        <v>12</v>
      </c>
      <c r="K8" s="1">
        <f t="shared" si="0"/>
        <v>3.6273812505500582</v>
      </c>
    </row>
    <row r="9" spans="2:11" x14ac:dyDescent="0.2">
      <c r="B9" t="s">
        <v>34</v>
      </c>
      <c r="C9">
        <v>2.5</v>
      </c>
      <c r="D9">
        <v>5</v>
      </c>
      <c r="E9">
        <v>100</v>
      </c>
      <c r="F9">
        <v>25</v>
      </c>
      <c r="G9">
        <v>2500</v>
      </c>
      <c r="H9">
        <v>19.8</v>
      </c>
      <c r="I9">
        <v>130</v>
      </c>
      <c r="J9" t="s">
        <v>13</v>
      </c>
      <c r="K9" s="1">
        <f t="shared" si="0"/>
        <v>5.6183321871936842</v>
      </c>
    </row>
    <row r="10" spans="2:11" x14ac:dyDescent="0.2">
      <c r="B10" t="s">
        <v>34</v>
      </c>
      <c r="C10">
        <v>3.5</v>
      </c>
      <c r="D10">
        <v>7</v>
      </c>
      <c r="E10">
        <v>100</v>
      </c>
      <c r="F10">
        <v>35</v>
      </c>
      <c r="G10">
        <v>3500</v>
      </c>
      <c r="H10">
        <v>9</v>
      </c>
      <c r="I10">
        <v>260</v>
      </c>
      <c r="J10" t="s">
        <v>14</v>
      </c>
      <c r="K10" s="1">
        <f t="shared" si="0"/>
        <v>11.666666666666668</v>
      </c>
    </row>
    <row r="11" spans="2:11" x14ac:dyDescent="0.2">
      <c r="B11" t="s">
        <v>34</v>
      </c>
      <c r="C11">
        <v>6</v>
      </c>
      <c r="D11">
        <v>12</v>
      </c>
      <c r="E11">
        <v>100</v>
      </c>
      <c r="F11">
        <v>60</v>
      </c>
      <c r="G11">
        <v>6000</v>
      </c>
      <c r="H11">
        <v>10</v>
      </c>
      <c r="I11">
        <v>260</v>
      </c>
      <c r="J11" t="s">
        <v>15</v>
      </c>
      <c r="K11" s="1">
        <f t="shared" si="0"/>
        <v>18.973665961010276</v>
      </c>
    </row>
    <row r="12" spans="2:11" x14ac:dyDescent="0.2">
      <c r="B12" t="s">
        <v>34</v>
      </c>
      <c r="C12">
        <v>10</v>
      </c>
      <c r="D12">
        <v>20</v>
      </c>
      <c r="E12">
        <v>100</v>
      </c>
      <c r="F12">
        <v>100</v>
      </c>
      <c r="G12">
        <v>10000</v>
      </c>
      <c r="H12">
        <v>18</v>
      </c>
      <c r="I12">
        <v>300</v>
      </c>
      <c r="J12" t="s">
        <v>16</v>
      </c>
      <c r="K12" s="1">
        <f t="shared" si="0"/>
        <v>23.570226039551585</v>
      </c>
    </row>
    <row r="15" spans="2:11" x14ac:dyDescent="0.2">
      <c r="C15" t="s">
        <v>39</v>
      </c>
      <c r="G15" t="s">
        <v>38</v>
      </c>
    </row>
    <row r="43" spans="3:13" ht="17" thickBot="1" x14ac:dyDescent="0.25"/>
    <row r="44" spans="3:13" ht="17" thickBot="1" x14ac:dyDescent="0.25">
      <c r="C44" s="23" t="s">
        <v>31</v>
      </c>
      <c r="D44" s="24">
        <v>0.6</v>
      </c>
    </row>
    <row r="46" spans="3:13" ht="17" thickBot="1" x14ac:dyDescent="0.25"/>
    <row r="47" spans="3:13" x14ac:dyDescent="0.2">
      <c r="C47" s="22" t="s">
        <v>33</v>
      </c>
      <c r="D47" s="35" t="s">
        <v>26</v>
      </c>
      <c r="E47" s="35"/>
      <c r="F47" s="35" t="s">
        <v>27</v>
      </c>
      <c r="G47" s="35"/>
      <c r="H47" s="35" t="s">
        <v>28</v>
      </c>
      <c r="I47" s="35"/>
      <c r="J47" s="35" t="s">
        <v>29</v>
      </c>
      <c r="K47" s="35"/>
      <c r="L47" s="35" t="s">
        <v>35</v>
      </c>
      <c r="M47" s="36"/>
    </row>
    <row r="48" spans="3:13" x14ac:dyDescent="0.2">
      <c r="C48" s="5" t="s">
        <v>2</v>
      </c>
      <c r="D48" s="2" t="s">
        <v>25</v>
      </c>
      <c r="E48" s="2" t="s">
        <v>30</v>
      </c>
      <c r="F48" s="2" t="s">
        <v>25</v>
      </c>
      <c r="G48" s="2" t="s">
        <v>30</v>
      </c>
      <c r="H48" s="2" t="s">
        <v>25</v>
      </c>
      <c r="I48" s="2" t="s">
        <v>30</v>
      </c>
      <c r="J48" s="2" t="s">
        <v>25</v>
      </c>
      <c r="K48" s="2" t="s">
        <v>30</v>
      </c>
      <c r="L48" s="2" t="s">
        <v>25</v>
      </c>
      <c r="M48" s="17" t="s">
        <v>30</v>
      </c>
    </row>
    <row r="49" spans="3:13" x14ac:dyDescent="0.2">
      <c r="C49" s="3">
        <v>100</v>
      </c>
      <c r="D49" s="18">
        <f t="shared" ref="D49:D55" si="1">100*(($C49/1000)/$K$3)^2</f>
        <v>6.6666666666666666E-2</v>
      </c>
      <c r="E49" s="18">
        <f t="shared" ref="E49:E55" si="2">(($C49/1000)*1000*9.81*(D49/10)/(3600))/$D$44</f>
        <v>3.0277777777777777E-3</v>
      </c>
      <c r="F49" s="18">
        <f t="shared" ref="F49:F55" si="3">100*(($C49/1000)/$K$4)^2</f>
        <v>3.1680000000000007E-2</v>
      </c>
      <c r="G49" s="18">
        <f t="shared" ref="G49:G55" si="4">(($C49/1000)*1000*9.81*(F49/10)/(3600))/$D$44</f>
        <v>1.4388000000000005E-3</v>
      </c>
      <c r="H49" s="18">
        <f t="shared" ref="H49:H55" si="5">100*(($C49/1000)/$K$5)^2</f>
        <v>6.5306122448979586E-3</v>
      </c>
      <c r="I49" s="18">
        <f t="shared" ref="I49:I55" si="6">(($C49/1000)*1000*9.81*(H49/10)/(3600))/$D$44</f>
        <v>2.9659863945578229E-4</v>
      </c>
      <c r="J49" s="18">
        <f t="shared" ref="J49:J55" si="7">100*(($C49/1000)/$K$6)^2</f>
        <v>3.8888888888888896E-3</v>
      </c>
      <c r="K49" s="18">
        <f t="shared" ref="K49:K55" si="8">(($C49/1000)*1000*9.81*(J49/10)/(3600))/$D$44</f>
        <v>1.7662037037037041E-4</v>
      </c>
      <c r="L49" s="18" t="e">
        <f>100*(($C49/1000)/$K$7)^2</f>
        <v>#DIV/0!</v>
      </c>
      <c r="M49" s="19" t="e">
        <f t="shared" ref="M49:M55" si="9">(($C49/1000)*1000*9.81*(L49/10)/(3600))/$D$44</f>
        <v>#DIV/0!</v>
      </c>
    </row>
    <row r="50" spans="3:13" x14ac:dyDescent="0.2">
      <c r="C50" s="3">
        <v>200</v>
      </c>
      <c r="D50" s="18">
        <f t="shared" si="1"/>
        <v>0.26666666666666666</v>
      </c>
      <c r="E50" s="18">
        <f t="shared" si="2"/>
        <v>2.4222222222222221E-2</v>
      </c>
      <c r="F50" s="18">
        <f t="shared" si="3"/>
        <v>0.12672000000000003</v>
      </c>
      <c r="G50" s="18">
        <f t="shared" si="4"/>
        <v>1.1510400000000004E-2</v>
      </c>
      <c r="H50" s="18">
        <f t="shared" si="5"/>
        <v>2.6122448979591834E-2</v>
      </c>
      <c r="I50" s="18">
        <f t="shared" si="6"/>
        <v>2.3727891156462583E-3</v>
      </c>
      <c r="J50" s="18">
        <f t="shared" si="7"/>
        <v>1.5555555555555559E-2</v>
      </c>
      <c r="K50" s="18">
        <f t="shared" si="8"/>
        <v>1.4129629629629633E-3</v>
      </c>
      <c r="L50" s="18" t="e">
        <f t="shared" ref="L50:L55" si="10">100*(($C50/1000)/$K$7)^2</f>
        <v>#DIV/0!</v>
      </c>
      <c r="M50" s="19" t="e">
        <f t="shared" si="9"/>
        <v>#DIV/0!</v>
      </c>
    </row>
    <row r="51" spans="3:13" x14ac:dyDescent="0.2">
      <c r="C51" s="3">
        <v>500</v>
      </c>
      <c r="D51" s="18">
        <f t="shared" si="1"/>
        <v>1.6666666666666663</v>
      </c>
      <c r="E51" s="18">
        <f t="shared" si="2"/>
        <v>0.37847222222222215</v>
      </c>
      <c r="F51" s="18">
        <f t="shared" si="3"/>
        <v>0.79199999999999982</v>
      </c>
      <c r="G51" s="18">
        <f t="shared" si="4"/>
        <v>0.17984999999999995</v>
      </c>
      <c r="H51" s="18">
        <f t="shared" si="5"/>
        <v>0.16326530612244897</v>
      </c>
      <c r="I51" s="18">
        <f t="shared" si="6"/>
        <v>3.7074829931972787E-2</v>
      </c>
      <c r="J51" s="18">
        <f t="shared" si="7"/>
        <v>9.7222222222222224E-2</v>
      </c>
      <c r="K51" s="18">
        <f t="shared" si="8"/>
        <v>2.2077546296296297E-2</v>
      </c>
      <c r="L51" s="18" t="e">
        <f t="shared" si="10"/>
        <v>#DIV/0!</v>
      </c>
      <c r="M51" s="19" t="e">
        <f t="shared" si="9"/>
        <v>#DIV/0!</v>
      </c>
    </row>
    <row r="52" spans="3:13" x14ac:dyDescent="0.2">
      <c r="C52" s="3">
        <v>1000</v>
      </c>
      <c r="D52" s="18">
        <f t="shared" si="1"/>
        <v>6.6666666666666652</v>
      </c>
      <c r="E52" s="18">
        <f t="shared" si="2"/>
        <v>3.0277777777777772</v>
      </c>
      <c r="F52" s="18">
        <f t="shared" si="3"/>
        <v>3.1679999999999993</v>
      </c>
      <c r="G52" s="18">
        <f t="shared" si="4"/>
        <v>1.4387999999999996</v>
      </c>
      <c r="H52" s="18">
        <f t="shared" si="5"/>
        <v>0.65306122448979587</v>
      </c>
      <c r="I52" s="18">
        <f t="shared" si="6"/>
        <v>0.2965986394557823</v>
      </c>
      <c r="J52" s="18">
        <f t="shared" si="7"/>
        <v>0.3888888888888889</v>
      </c>
      <c r="K52" s="18">
        <f t="shared" si="8"/>
        <v>0.17662037037037037</v>
      </c>
      <c r="L52" s="18" t="e">
        <f t="shared" si="10"/>
        <v>#DIV/0!</v>
      </c>
      <c r="M52" s="19" t="e">
        <f t="shared" si="9"/>
        <v>#DIV/0!</v>
      </c>
    </row>
    <row r="53" spans="3:13" x14ac:dyDescent="0.2">
      <c r="C53" s="3">
        <v>2000</v>
      </c>
      <c r="D53" s="18">
        <f t="shared" si="1"/>
        <v>26.666666666666661</v>
      </c>
      <c r="E53" s="18">
        <f t="shared" si="2"/>
        <v>24.222222222222218</v>
      </c>
      <c r="F53" s="18">
        <f t="shared" si="3"/>
        <v>12.671999999999997</v>
      </c>
      <c r="G53" s="18">
        <f t="shared" si="4"/>
        <v>11.510399999999997</v>
      </c>
      <c r="H53" s="18">
        <f t="shared" si="5"/>
        <v>2.6122448979591835</v>
      </c>
      <c r="I53" s="18">
        <f t="shared" si="6"/>
        <v>2.3727891156462584</v>
      </c>
      <c r="J53" s="18">
        <f t="shared" si="7"/>
        <v>1.5555555555555556</v>
      </c>
      <c r="K53" s="18">
        <f t="shared" si="8"/>
        <v>1.412962962962963</v>
      </c>
      <c r="L53" s="18" t="e">
        <f t="shared" si="10"/>
        <v>#DIV/0!</v>
      </c>
      <c r="M53" s="19" t="e">
        <f t="shared" si="9"/>
        <v>#DIV/0!</v>
      </c>
    </row>
    <row r="54" spans="3:13" x14ac:dyDescent="0.2">
      <c r="C54" s="3">
        <v>5000</v>
      </c>
      <c r="D54" s="18">
        <f t="shared" si="1"/>
        <v>166.66666666666666</v>
      </c>
      <c r="E54" s="18">
        <f t="shared" si="2"/>
        <v>378.47222222222223</v>
      </c>
      <c r="F54" s="18">
        <f t="shared" si="3"/>
        <v>79.199999999999989</v>
      </c>
      <c r="G54" s="18">
        <f t="shared" si="4"/>
        <v>179.84999999999997</v>
      </c>
      <c r="H54" s="18">
        <f t="shared" si="5"/>
        <v>16.326530612244898</v>
      </c>
      <c r="I54" s="18">
        <f t="shared" si="6"/>
        <v>37.074829931972793</v>
      </c>
      <c r="J54" s="18">
        <f t="shared" si="7"/>
        <v>9.7222222222222232</v>
      </c>
      <c r="K54" s="18">
        <f t="shared" si="8"/>
        <v>22.077546296296301</v>
      </c>
      <c r="L54" s="18" t="e">
        <f t="shared" si="10"/>
        <v>#DIV/0!</v>
      </c>
      <c r="M54" s="19" t="e">
        <f t="shared" si="9"/>
        <v>#DIV/0!</v>
      </c>
    </row>
    <row r="55" spans="3:13" ht="17" thickBot="1" x14ac:dyDescent="0.25">
      <c r="C55" s="10">
        <v>10000</v>
      </c>
      <c r="D55" s="20">
        <f t="shared" si="1"/>
        <v>666.66666666666663</v>
      </c>
      <c r="E55" s="20">
        <f t="shared" si="2"/>
        <v>3027.7777777777778</v>
      </c>
      <c r="F55" s="20">
        <f t="shared" si="3"/>
        <v>316.79999999999995</v>
      </c>
      <c r="G55" s="20">
        <f t="shared" si="4"/>
        <v>1438.7999999999997</v>
      </c>
      <c r="H55" s="20">
        <f t="shared" si="5"/>
        <v>65.306122448979593</v>
      </c>
      <c r="I55" s="20">
        <f t="shared" si="6"/>
        <v>296.59863945578235</v>
      </c>
      <c r="J55" s="20">
        <f t="shared" si="7"/>
        <v>38.888888888888893</v>
      </c>
      <c r="K55" s="20">
        <f t="shared" si="8"/>
        <v>176.62037037037041</v>
      </c>
      <c r="L55" s="20" t="e">
        <f t="shared" si="10"/>
        <v>#DIV/0!</v>
      </c>
      <c r="M55" s="21" t="e">
        <f t="shared" si="9"/>
        <v>#DIV/0!</v>
      </c>
    </row>
    <row r="57" spans="3:13" ht="17" thickBot="1" x14ac:dyDescent="0.25"/>
    <row r="58" spans="3:13" x14ac:dyDescent="0.2">
      <c r="C58" s="22" t="s">
        <v>34</v>
      </c>
      <c r="D58" s="35" t="s">
        <v>26</v>
      </c>
      <c r="E58" s="35"/>
      <c r="F58" s="35" t="s">
        <v>27</v>
      </c>
      <c r="G58" s="35"/>
      <c r="H58" s="35" t="s">
        <v>28</v>
      </c>
      <c r="I58" s="35"/>
      <c r="J58" s="35" t="s">
        <v>29</v>
      </c>
      <c r="K58" s="35"/>
      <c r="L58" s="35" t="s">
        <v>35</v>
      </c>
      <c r="M58" s="36"/>
    </row>
    <row r="59" spans="3:13" x14ac:dyDescent="0.2">
      <c r="C59" s="5" t="s">
        <v>2</v>
      </c>
      <c r="D59" s="2" t="s">
        <v>25</v>
      </c>
      <c r="E59" s="2" t="s">
        <v>30</v>
      </c>
      <c r="F59" s="2" t="s">
        <v>25</v>
      </c>
      <c r="G59" s="2" t="s">
        <v>30</v>
      </c>
      <c r="H59" s="2" t="s">
        <v>25</v>
      </c>
      <c r="I59" s="2" t="s">
        <v>30</v>
      </c>
      <c r="J59" s="2" t="s">
        <v>25</v>
      </c>
      <c r="K59" s="2" t="s">
        <v>30</v>
      </c>
      <c r="L59" s="2" t="s">
        <v>25</v>
      </c>
      <c r="M59" s="17" t="s">
        <v>30</v>
      </c>
    </row>
    <row r="60" spans="3:13" x14ac:dyDescent="0.2">
      <c r="C60" s="3">
        <v>100</v>
      </c>
      <c r="D60" s="18">
        <f>100*(($C60/1000)/$K$8)^2</f>
        <v>7.6000000000000012E-2</v>
      </c>
      <c r="E60" s="18">
        <f t="shared" ref="E60:E66" si="11">(($C60/1000)*1000*9.81*(D60/10)/(3600))/$D$44</f>
        <v>3.4516666666666667E-3</v>
      </c>
      <c r="F60" s="18">
        <f>100*(($C60/1000)/$K$9)^2</f>
        <v>3.1680000000000007E-2</v>
      </c>
      <c r="G60" s="18">
        <f t="shared" ref="G60:G66" si="12">(($C60/1000)*1000*9.81*(F60/10)/(3600))/$D$44</f>
        <v>1.4388000000000005E-3</v>
      </c>
      <c r="H60" s="18">
        <f>100*(($C60/1000)/$K$10)^2</f>
        <v>7.3469387755102046E-3</v>
      </c>
      <c r="I60" s="18">
        <f t="shared" ref="I60:I66" si="13">(($C60/1000)*1000*9.81*(H60/10)/(3600))/$D$44</f>
        <v>3.3367346938775516E-4</v>
      </c>
      <c r="J60" s="18">
        <f>100*(($C60/1000)/$K$11)^2</f>
        <v>2.7777777777777779E-3</v>
      </c>
      <c r="K60" s="18">
        <f t="shared" ref="K60:K66" si="14">(($C60/1000)*1000*9.81*(J60/10)/(3600))/$D$44</f>
        <v>1.2615740740740743E-4</v>
      </c>
      <c r="L60" s="18">
        <f>100*(($C60/1000)/$K$12)^2</f>
        <v>1.7999999999999997E-3</v>
      </c>
      <c r="M60" s="19">
        <f t="shared" ref="M60:M66" si="15">(($C60/1000)*1000*9.81*(L60/10)/(3600))/$D$44</f>
        <v>8.1750000000000008E-5</v>
      </c>
    </row>
    <row r="61" spans="3:13" x14ac:dyDescent="0.2">
      <c r="C61" s="3">
        <v>200</v>
      </c>
      <c r="D61" s="18">
        <f t="shared" ref="D61:D66" si="16">100*(($C61/1000)/$K$8)^2</f>
        <v>0.30400000000000005</v>
      </c>
      <c r="E61" s="18">
        <f t="shared" si="11"/>
        <v>2.7613333333333333E-2</v>
      </c>
      <c r="F61" s="18">
        <f t="shared" ref="F61:F66" si="17">100*(($C61/1000)/$K$9)^2</f>
        <v>0.12672000000000003</v>
      </c>
      <c r="G61" s="18">
        <f t="shared" si="12"/>
        <v>1.1510400000000004E-2</v>
      </c>
      <c r="H61" s="18">
        <f t="shared" ref="H61:H66" si="18">100*(($C61/1000)/$K$10)^2</f>
        <v>2.9387755102040818E-2</v>
      </c>
      <c r="I61" s="18">
        <f t="shared" si="13"/>
        <v>2.6693877551020413E-3</v>
      </c>
      <c r="J61" s="18">
        <f t="shared" ref="J61:J66" si="19">100*(($C61/1000)/$K$11)^2</f>
        <v>1.1111111111111112E-2</v>
      </c>
      <c r="K61" s="18">
        <f t="shared" si="14"/>
        <v>1.0092592592592594E-3</v>
      </c>
      <c r="L61" s="18">
        <f t="shared" ref="L61:L66" si="20">100*(($C61/1000)/$K$12)^2</f>
        <v>7.1999999999999989E-3</v>
      </c>
      <c r="M61" s="19">
        <f t="shared" si="15"/>
        <v>6.5400000000000007E-4</v>
      </c>
    </row>
    <row r="62" spans="3:13" x14ac:dyDescent="0.2">
      <c r="C62" s="3">
        <v>500</v>
      </c>
      <c r="D62" s="18">
        <f t="shared" si="16"/>
        <v>1.9</v>
      </c>
      <c r="E62" s="18">
        <f t="shared" si="11"/>
        <v>0.43145833333333339</v>
      </c>
      <c r="F62" s="18">
        <f t="shared" si="17"/>
        <v>0.79199999999999982</v>
      </c>
      <c r="G62" s="18">
        <f t="shared" si="12"/>
        <v>0.17984999999999995</v>
      </c>
      <c r="H62" s="18">
        <f t="shared" si="18"/>
        <v>0.18367346938775506</v>
      </c>
      <c r="I62" s="18">
        <f t="shared" si="13"/>
        <v>4.1709183673469381E-2</v>
      </c>
      <c r="J62" s="18">
        <f t="shared" si="19"/>
        <v>6.9444444444444448E-2</v>
      </c>
      <c r="K62" s="18">
        <f t="shared" si="14"/>
        <v>1.5769675925925927E-2</v>
      </c>
      <c r="L62" s="18">
        <f t="shared" si="20"/>
        <v>4.4999999999999984E-2</v>
      </c>
      <c r="M62" s="19">
        <f t="shared" si="15"/>
        <v>1.0218749999999999E-2</v>
      </c>
    </row>
    <row r="63" spans="3:13" x14ac:dyDescent="0.2">
      <c r="C63" s="3">
        <v>1000</v>
      </c>
      <c r="D63" s="18">
        <f t="shared" si="16"/>
        <v>7.6</v>
      </c>
      <c r="E63" s="18">
        <f t="shared" si="11"/>
        <v>3.4516666666666671</v>
      </c>
      <c r="F63" s="18">
        <f t="shared" si="17"/>
        <v>3.1679999999999993</v>
      </c>
      <c r="G63" s="18">
        <f t="shared" si="12"/>
        <v>1.4387999999999996</v>
      </c>
      <c r="H63" s="18">
        <f t="shared" si="18"/>
        <v>0.73469387755102022</v>
      </c>
      <c r="I63" s="18">
        <f t="shared" si="13"/>
        <v>0.33367346938775505</v>
      </c>
      <c r="J63" s="18">
        <f t="shared" si="19"/>
        <v>0.27777777777777779</v>
      </c>
      <c r="K63" s="18">
        <f t="shared" si="14"/>
        <v>0.12615740740740741</v>
      </c>
      <c r="L63" s="18">
        <f t="shared" si="20"/>
        <v>0.17999999999999994</v>
      </c>
      <c r="M63" s="19">
        <f t="shared" si="15"/>
        <v>8.1749999999999989E-2</v>
      </c>
    </row>
    <row r="64" spans="3:13" x14ac:dyDescent="0.2">
      <c r="C64" s="3">
        <v>2000</v>
      </c>
      <c r="D64" s="18">
        <f t="shared" si="16"/>
        <v>30.4</v>
      </c>
      <c r="E64" s="18">
        <f t="shared" si="11"/>
        <v>27.613333333333337</v>
      </c>
      <c r="F64" s="18">
        <f t="shared" si="17"/>
        <v>12.671999999999997</v>
      </c>
      <c r="G64" s="18">
        <f t="shared" si="12"/>
        <v>11.510399999999997</v>
      </c>
      <c r="H64" s="18">
        <f t="shared" si="18"/>
        <v>2.9387755102040809</v>
      </c>
      <c r="I64" s="18">
        <f t="shared" si="13"/>
        <v>2.6693877551020404</v>
      </c>
      <c r="J64" s="18">
        <f t="shared" si="19"/>
        <v>1.1111111111111112</v>
      </c>
      <c r="K64" s="18">
        <f t="shared" si="14"/>
        <v>1.0092592592592593</v>
      </c>
      <c r="L64" s="18">
        <f t="shared" si="20"/>
        <v>0.71999999999999975</v>
      </c>
      <c r="M64" s="19">
        <f t="shared" si="15"/>
        <v>0.65399999999999991</v>
      </c>
    </row>
    <row r="65" spans="3:13" x14ac:dyDescent="0.2">
      <c r="C65" s="3">
        <v>5000</v>
      </c>
      <c r="D65" s="18">
        <f t="shared" si="16"/>
        <v>190.00000000000003</v>
      </c>
      <c r="E65" s="18">
        <f t="shared" si="11"/>
        <v>431.45833333333343</v>
      </c>
      <c r="F65" s="18">
        <f t="shared" si="17"/>
        <v>79.199999999999989</v>
      </c>
      <c r="G65" s="18">
        <f t="shared" si="12"/>
        <v>179.84999999999997</v>
      </c>
      <c r="H65" s="18">
        <f t="shared" si="18"/>
        <v>18.367346938775508</v>
      </c>
      <c r="I65" s="18">
        <f t="shared" si="13"/>
        <v>41.709183673469383</v>
      </c>
      <c r="J65" s="18">
        <f t="shared" si="19"/>
        <v>6.9444444444444446</v>
      </c>
      <c r="K65" s="18">
        <f t="shared" si="14"/>
        <v>15.769675925925926</v>
      </c>
      <c r="L65" s="18">
        <f t="shared" si="20"/>
        <v>4.5</v>
      </c>
      <c r="M65" s="19">
        <f t="shared" si="15"/>
        <v>10.21875</v>
      </c>
    </row>
    <row r="66" spans="3:13" ht="17" thickBot="1" x14ac:dyDescent="0.25">
      <c r="C66" s="10">
        <v>10000</v>
      </c>
      <c r="D66" s="20">
        <f t="shared" si="16"/>
        <v>760.00000000000011</v>
      </c>
      <c r="E66" s="20">
        <f t="shared" si="11"/>
        <v>3451.6666666666674</v>
      </c>
      <c r="F66" s="20">
        <f t="shared" si="17"/>
        <v>316.79999999999995</v>
      </c>
      <c r="G66" s="20">
        <f t="shared" si="12"/>
        <v>1438.7999999999997</v>
      </c>
      <c r="H66" s="20">
        <f t="shared" si="18"/>
        <v>73.469387755102034</v>
      </c>
      <c r="I66" s="20">
        <f t="shared" si="13"/>
        <v>333.67346938775506</v>
      </c>
      <c r="J66" s="20">
        <f t="shared" si="19"/>
        <v>27.777777777777779</v>
      </c>
      <c r="K66" s="20">
        <f t="shared" si="14"/>
        <v>126.1574074074074</v>
      </c>
      <c r="L66" s="20">
        <f t="shared" si="20"/>
        <v>18</v>
      </c>
      <c r="M66" s="21">
        <f t="shared" si="15"/>
        <v>81.75</v>
      </c>
    </row>
  </sheetData>
  <mergeCells count="10">
    <mergeCell ref="D58:E58"/>
    <mergeCell ref="F58:G58"/>
    <mergeCell ref="H58:I58"/>
    <mergeCell ref="J58:K58"/>
    <mergeCell ref="L58:M58"/>
    <mergeCell ref="D47:E47"/>
    <mergeCell ref="F47:G47"/>
    <mergeCell ref="H47:I47"/>
    <mergeCell ref="J47:K47"/>
    <mergeCell ref="L47:M47"/>
  </mergeCells>
  <conditionalFormatting sqref="D49:D55 F49:F55 H49:H55 J49:J55">
    <cfRule type="cellIs" dxfId="13" priority="8" operator="greaterThan">
      <formula>5</formula>
    </cfRule>
    <cfRule type="cellIs" dxfId="12" priority="7" operator="greaterThan">
      <formula>25</formula>
    </cfRule>
  </conditionalFormatting>
  <conditionalFormatting sqref="D60:D66 F60:F66 H60:H66 J60:J66">
    <cfRule type="cellIs" dxfId="11" priority="3" operator="greaterThan">
      <formula>25</formula>
    </cfRule>
    <cfRule type="cellIs" dxfId="10" priority="4" operator="greaterThan">
      <formula>5</formula>
    </cfRule>
  </conditionalFormatting>
  <conditionalFormatting sqref="L49:L55">
    <cfRule type="cellIs" dxfId="9" priority="5" operator="greaterThan">
      <formula>25</formula>
    </cfRule>
    <cfRule type="cellIs" dxfId="8" priority="6" operator="greaterThan">
      <formula>5</formula>
    </cfRule>
  </conditionalFormatting>
  <conditionalFormatting sqref="L60:L66">
    <cfRule type="cellIs" dxfId="7" priority="2" operator="greaterThan">
      <formula>5</formula>
    </cfRule>
    <cfRule type="cellIs" dxfId="6" priority="1" operator="greaterThan">
      <formula>25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43E33-4131-934A-8CD0-BB62C8AD6C39}">
  <dimension ref="B1:P34"/>
  <sheetViews>
    <sheetView workbookViewId="0">
      <selection activeCell="B36" sqref="B36"/>
    </sheetView>
  </sheetViews>
  <sheetFormatPr baseColWidth="10" defaultRowHeight="16" x14ac:dyDescent="0.2"/>
  <cols>
    <col min="2" max="2" width="10" bestFit="1" customWidth="1"/>
    <col min="3" max="3" width="12.33203125" bestFit="1" customWidth="1"/>
    <col min="4" max="4" width="14.6640625" bestFit="1" customWidth="1"/>
    <col min="5" max="5" width="15.6640625" bestFit="1" customWidth="1"/>
    <col min="7" max="7" width="13.83203125" bestFit="1" customWidth="1"/>
    <col min="8" max="8" width="20.33203125" bestFit="1" customWidth="1"/>
    <col min="9" max="9" width="13.83203125" bestFit="1" customWidth="1"/>
    <col min="10" max="10" width="20.33203125" bestFit="1" customWidth="1"/>
    <col min="11" max="11" width="13.83203125" bestFit="1" customWidth="1"/>
    <col min="12" max="12" width="20.33203125" bestFit="1" customWidth="1"/>
    <col min="13" max="13" width="13.83203125" bestFit="1" customWidth="1"/>
    <col min="14" max="14" width="20.33203125" bestFit="1" customWidth="1"/>
    <col min="15" max="15" width="13.83203125" bestFit="1" customWidth="1"/>
    <col min="16" max="16" width="20.33203125" bestFit="1" customWidth="1"/>
  </cols>
  <sheetData>
    <row r="1" spans="2:16" ht="17" thickBot="1" x14ac:dyDescent="0.25"/>
    <row r="2" spans="2:16" x14ac:dyDescent="0.2">
      <c r="B2" s="39" t="s">
        <v>24</v>
      </c>
      <c r="C2" s="35"/>
      <c r="D2" s="35"/>
      <c r="E2" s="36"/>
      <c r="G2" s="39" t="s">
        <v>37</v>
      </c>
      <c r="H2" s="35"/>
      <c r="I2" s="35"/>
      <c r="J2" s="35"/>
      <c r="K2" s="35"/>
      <c r="L2" s="35"/>
      <c r="M2" s="35"/>
      <c r="N2" s="35"/>
      <c r="O2" s="35"/>
      <c r="P2" s="36"/>
    </row>
    <row r="3" spans="2:16" x14ac:dyDescent="0.2">
      <c r="B3" s="3"/>
      <c r="E3" s="4"/>
      <c r="G3" s="40" t="s">
        <v>18</v>
      </c>
      <c r="H3" s="37"/>
      <c r="I3" s="37" t="s">
        <v>19</v>
      </c>
      <c r="J3" s="37"/>
      <c r="K3" s="37" t="s">
        <v>20</v>
      </c>
      <c r="L3" s="37"/>
      <c r="M3" s="37" t="s">
        <v>21</v>
      </c>
      <c r="N3" s="37"/>
      <c r="O3" s="37" t="s">
        <v>36</v>
      </c>
      <c r="P3" s="38"/>
    </row>
    <row r="4" spans="2:16" x14ac:dyDescent="0.2">
      <c r="B4" s="5" t="s">
        <v>0</v>
      </c>
      <c r="C4" s="2" t="s">
        <v>1</v>
      </c>
      <c r="D4" s="6" t="s">
        <v>3</v>
      </c>
      <c r="E4" s="7" t="s">
        <v>2</v>
      </c>
      <c r="G4" s="3" t="s">
        <v>22</v>
      </c>
      <c r="H4" t="s">
        <v>23</v>
      </c>
      <c r="I4" t="s">
        <v>22</v>
      </c>
      <c r="J4" t="s">
        <v>23</v>
      </c>
      <c r="K4" t="s">
        <v>22</v>
      </c>
      <c r="L4" t="s">
        <v>23</v>
      </c>
      <c r="M4" t="s">
        <v>22</v>
      </c>
      <c r="N4" t="s">
        <v>23</v>
      </c>
      <c r="O4" t="s">
        <v>22</v>
      </c>
      <c r="P4" s="4" t="s">
        <v>23</v>
      </c>
    </row>
    <row r="5" spans="2:16" x14ac:dyDescent="0.2">
      <c r="B5" s="3">
        <v>100</v>
      </c>
      <c r="C5">
        <v>3</v>
      </c>
      <c r="D5" s="8">
        <f>B5/(C5*4200)</f>
        <v>7.9365079365079361E-3</v>
      </c>
      <c r="E5" s="9">
        <f>3600*D5</f>
        <v>28.571428571428569</v>
      </c>
      <c r="G5" s="3">
        <f>IF($E5&gt;'Heat Meters'!$D$3,1,0)</f>
        <v>1</v>
      </c>
      <c r="H5">
        <f>IF($E5&gt;'Heat Meters'!$F$3,1,0)</f>
        <v>1</v>
      </c>
      <c r="I5">
        <f>IF($E5&gt;'Heat Meters'!$D$4,1,0)</f>
        <v>1</v>
      </c>
      <c r="J5">
        <f>IF($E5&gt;'Heat Meters'!$F$4,1,0)</f>
        <v>1</v>
      </c>
      <c r="K5">
        <f>IF($E5&gt;'Heat Meters'!$D$5,1,0)</f>
        <v>1</v>
      </c>
      <c r="L5">
        <f>IF($E5&gt;'Heat Meters'!$F$5,1,0)</f>
        <v>0</v>
      </c>
      <c r="M5">
        <f>IF($E5&gt;'Heat Meters'!$D$6,1,0)</f>
        <v>1</v>
      </c>
      <c r="N5">
        <f>IF($E5&gt;'Heat Meters'!$F$6,1,0)</f>
        <v>0</v>
      </c>
      <c r="O5">
        <f>IF($E5&gt;'Heat Meters'!$D$7,1,0)</f>
        <v>1</v>
      </c>
      <c r="P5" s="4">
        <f>IF($E5&gt;'Heat Meters'!$F$7,1,0)</f>
        <v>0</v>
      </c>
    </row>
    <row r="6" spans="2:16" x14ac:dyDescent="0.2">
      <c r="B6" s="3">
        <v>100</v>
      </c>
      <c r="C6">
        <v>5</v>
      </c>
      <c r="D6" s="8">
        <f t="shared" ref="D6:D10" si="0">B6/(C6*4200)</f>
        <v>4.7619047619047623E-3</v>
      </c>
      <c r="E6" s="9">
        <f t="shared" ref="E6:E34" si="1">3600*D6</f>
        <v>17.142857142857146</v>
      </c>
      <c r="G6" s="3">
        <f>IF($E6&gt;'Heat Meters'!$D$3,1,0)</f>
        <v>1</v>
      </c>
      <c r="H6">
        <f>IF($E6&gt;'Heat Meters'!$F$3,1,0)</f>
        <v>1</v>
      </c>
      <c r="I6">
        <f>IF($E6&gt;'Heat Meters'!$D$4,1,0)</f>
        <v>1</v>
      </c>
      <c r="J6">
        <f>IF($E6&gt;'Heat Meters'!$F$4,1,0)</f>
        <v>0</v>
      </c>
      <c r="K6">
        <f>IF($E6&gt;'Heat Meters'!$D$5,1,0)</f>
        <v>1</v>
      </c>
      <c r="L6">
        <f>IF($E6&gt;'Heat Meters'!$F$5,1,0)</f>
        <v>0</v>
      </c>
      <c r="M6">
        <f>IF($E6&gt;'Heat Meters'!$D$6,1,0)</f>
        <v>1</v>
      </c>
      <c r="N6">
        <f>IF($E6&gt;'Heat Meters'!$F$6,1,0)</f>
        <v>0</v>
      </c>
      <c r="O6">
        <f>IF($E6&gt;'Heat Meters'!$D$7,1,0)</f>
        <v>0</v>
      </c>
      <c r="P6" s="4">
        <f>IF($E6&gt;'Heat Meters'!$F$7,1,0)</f>
        <v>0</v>
      </c>
    </row>
    <row r="7" spans="2:16" x14ac:dyDescent="0.2">
      <c r="B7" s="3">
        <v>100</v>
      </c>
      <c r="C7">
        <v>10</v>
      </c>
      <c r="D7" s="8">
        <f t="shared" si="0"/>
        <v>2.3809523809523812E-3</v>
      </c>
      <c r="E7" s="9">
        <f t="shared" si="1"/>
        <v>8.571428571428573</v>
      </c>
      <c r="G7" s="3">
        <f>IF($E7&gt;'Heat Meters'!$D$3,1,0)</f>
        <v>1</v>
      </c>
      <c r="H7">
        <f>IF($E7&gt;'Heat Meters'!$F$3,1,0)</f>
        <v>0</v>
      </c>
      <c r="I7">
        <f>IF($E7&gt;'Heat Meters'!$D$4,1,0)</f>
        <v>1</v>
      </c>
      <c r="J7">
        <f>IF($E7&gt;'Heat Meters'!$F$4,1,0)</f>
        <v>0</v>
      </c>
      <c r="K7">
        <f>IF($E7&gt;'Heat Meters'!$D$5,1,0)</f>
        <v>1</v>
      </c>
      <c r="L7">
        <f>IF($E7&gt;'Heat Meters'!$F$5,1,0)</f>
        <v>0</v>
      </c>
      <c r="M7">
        <f>IF($E7&gt;'Heat Meters'!$D$6,1,0)</f>
        <v>0</v>
      </c>
      <c r="N7">
        <f>IF($E7&gt;'Heat Meters'!$F$6,1,0)</f>
        <v>0</v>
      </c>
      <c r="O7">
        <f>IF($E7&gt;'Heat Meters'!$D$7,1,0)</f>
        <v>0</v>
      </c>
      <c r="P7" s="4">
        <f>IF($E7&gt;'Heat Meters'!$F$7,1,0)</f>
        <v>0</v>
      </c>
    </row>
    <row r="8" spans="2:16" x14ac:dyDescent="0.2">
      <c r="B8" s="3">
        <v>100</v>
      </c>
      <c r="C8">
        <v>15</v>
      </c>
      <c r="D8" s="8">
        <f t="shared" si="0"/>
        <v>1.5873015873015873E-3</v>
      </c>
      <c r="E8" s="9">
        <f t="shared" si="1"/>
        <v>5.7142857142857144</v>
      </c>
      <c r="G8" s="3">
        <f>IF($E8&gt;'Heat Meters'!$D$3,1,0)</f>
        <v>1</v>
      </c>
      <c r="H8">
        <f>IF($E8&gt;'Heat Meters'!$F$3,1,0)</f>
        <v>0</v>
      </c>
      <c r="I8">
        <f>IF($E8&gt;'Heat Meters'!$D$4,1,0)</f>
        <v>1</v>
      </c>
      <c r="J8">
        <f>IF($E8&gt;'Heat Meters'!$F$4,1,0)</f>
        <v>0</v>
      </c>
      <c r="K8">
        <f>IF($E8&gt;'Heat Meters'!$D$5,1,0)</f>
        <v>0</v>
      </c>
      <c r="L8">
        <f>IF($E8&gt;'Heat Meters'!$F$5,1,0)</f>
        <v>0</v>
      </c>
      <c r="M8">
        <f>IF($E8&gt;'Heat Meters'!$D$6,1,0)</f>
        <v>0</v>
      </c>
      <c r="N8">
        <f>IF($E8&gt;'Heat Meters'!$F$6,1,0)</f>
        <v>0</v>
      </c>
      <c r="O8">
        <f>IF($E8&gt;'Heat Meters'!$D$7,1,0)</f>
        <v>0</v>
      </c>
      <c r="P8" s="4">
        <f>IF($E8&gt;'Heat Meters'!$F$7,1,0)</f>
        <v>0</v>
      </c>
    </row>
    <row r="9" spans="2:16" x14ac:dyDescent="0.2">
      <c r="B9" s="3">
        <v>100</v>
      </c>
      <c r="C9">
        <v>20</v>
      </c>
      <c r="D9" s="8">
        <f t="shared" si="0"/>
        <v>1.1904761904761906E-3</v>
      </c>
      <c r="E9" s="9">
        <f t="shared" si="1"/>
        <v>4.2857142857142865</v>
      </c>
      <c r="G9" s="3">
        <f>IF($E9&gt;'Heat Meters'!$D$3,1,0)</f>
        <v>1</v>
      </c>
      <c r="H9">
        <f>IF($E9&gt;'Heat Meters'!$F$3,1,0)</f>
        <v>0</v>
      </c>
      <c r="I9">
        <f>IF($E9&gt;'Heat Meters'!$D$4,1,0)</f>
        <v>0</v>
      </c>
      <c r="J9">
        <f>IF($E9&gt;'Heat Meters'!$F$4,1,0)</f>
        <v>0</v>
      </c>
      <c r="K9">
        <f>IF($E9&gt;'Heat Meters'!$D$5,1,0)</f>
        <v>0</v>
      </c>
      <c r="L9">
        <f>IF($E9&gt;'Heat Meters'!$F$5,1,0)</f>
        <v>0</v>
      </c>
      <c r="M9">
        <f>IF($E9&gt;'Heat Meters'!$D$6,1,0)</f>
        <v>0</v>
      </c>
      <c r="N9">
        <f>IF($E9&gt;'Heat Meters'!$F$6,1,0)</f>
        <v>0</v>
      </c>
      <c r="O9">
        <f>IF($E9&gt;'Heat Meters'!$D$7,1,0)</f>
        <v>0</v>
      </c>
      <c r="P9" s="4">
        <f>IF($E9&gt;'Heat Meters'!$F$7,1,0)</f>
        <v>0</v>
      </c>
    </row>
    <row r="10" spans="2:16" x14ac:dyDescent="0.2">
      <c r="B10" s="3">
        <v>100</v>
      </c>
      <c r="C10">
        <v>30</v>
      </c>
      <c r="D10" s="8">
        <f t="shared" si="0"/>
        <v>7.9365079365079365E-4</v>
      </c>
      <c r="E10" s="9">
        <f t="shared" si="1"/>
        <v>2.8571428571428572</v>
      </c>
      <c r="G10" s="3">
        <f>IF($E10&gt;'Heat Meters'!$D$3,1,0)</f>
        <v>0</v>
      </c>
      <c r="H10">
        <f>IF($E10&gt;'Heat Meters'!$F$3,1,0)</f>
        <v>0</v>
      </c>
      <c r="I10">
        <f>IF($E10&gt;'Heat Meters'!$D$4,1,0)</f>
        <v>0</v>
      </c>
      <c r="J10">
        <f>IF($E10&gt;'Heat Meters'!$F$4,1,0)</f>
        <v>0</v>
      </c>
      <c r="K10">
        <f>IF($E10&gt;'Heat Meters'!$D$5,1,0)</f>
        <v>0</v>
      </c>
      <c r="L10">
        <f>IF($E10&gt;'Heat Meters'!$F$5,1,0)</f>
        <v>0</v>
      </c>
      <c r="M10">
        <f>IF($E10&gt;'Heat Meters'!$D$6,1,0)</f>
        <v>0</v>
      </c>
      <c r="N10">
        <f>IF($E10&gt;'Heat Meters'!$F$6,1,0)</f>
        <v>0</v>
      </c>
      <c r="O10">
        <f>IF($E10&gt;'Heat Meters'!$D$7,1,0)</f>
        <v>0</v>
      </c>
      <c r="P10" s="4">
        <f>IF($E10&gt;'Heat Meters'!$F$7,1,0)</f>
        <v>0</v>
      </c>
    </row>
    <row r="11" spans="2:16" x14ac:dyDescent="0.2">
      <c r="B11" s="3">
        <v>200</v>
      </c>
      <c r="C11">
        <v>3</v>
      </c>
      <c r="D11" s="8">
        <f>B11/(C11*4200)</f>
        <v>1.5873015873015872E-2</v>
      </c>
      <c r="E11" s="9">
        <f>3600*D11</f>
        <v>57.142857142857139</v>
      </c>
      <c r="G11" s="3">
        <f>IF($E11&gt;'Heat Meters'!$D$3,1,0)</f>
        <v>1</v>
      </c>
      <c r="H11">
        <f>IF($E11&gt;'Heat Meters'!$F$3,1,0)</f>
        <v>1</v>
      </c>
      <c r="I11">
        <f>IF($E11&gt;'Heat Meters'!$D$4,1,0)</f>
        <v>1</v>
      </c>
      <c r="J11">
        <f>IF($E11&gt;'Heat Meters'!$F$4,1,0)</f>
        <v>1</v>
      </c>
      <c r="K11">
        <f>IF($E11&gt;'Heat Meters'!$D$5,1,0)</f>
        <v>1</v>
      </c>
      <c r="L11">
        <f>IF($E11&gt;'Heat Meters'!$F$5,1,0)</f>
        <v>1</v>
      </c>
      <c r="M11">
        <f>IF($E11&gt;'Heat Meters'!$D$6,1,0)</f>
        <v>1</v>
      </c>
      <c r="N11">
        <f>IF($E11&gt;'Heat Meters'!$F$6,1,0)</f>
        <v>0</v>
      </c>
      <c r="O11">
        <f>IF($E11&gt;'Heat Meters'!$D$7,1,0)</f>
        <v>1</v>
      </c>
      <c r="P11" s="4">
        <f>IF($E11&gt;'Heat Meters'!$F$7,1,0)</f>
        <v>0</v>
      </c>
    </row>
    <row r="12" spans="2:16" x14ac:dyDescent="0.2">
      <c r="B12" s="3">
        <v>200</v>
      </c>
      <c r="C12">
        <v>5</v>
      </c>
      <c r="D12" s="8">
        <f t="shared" ref="D12:D16" si="2">B12/(C12*4200)</f>
        <v>9.5238095238095247E-3</v>
      </c>
      <c r="E12" s="9">
        <f t="shared" si="1"/>
        <v>34.285714285714292</v>
      </c>
      <c r="G12" s="3">
        <f>IF($E12&gt;'Heat Meters'!$D$3,1,0)</f>
        <v>1</v>
      </c>
      <c r="H12">
        <f>IF($E12&gt;'Heat Meters'!$F$3,1,0)</f>
        <v>1</v>
      </c>
      <c r="I12">
        <f>IF($E12&gt;'Heat Meters'!$D$4,1,0)</f>
        <v>1</v>
      </c>
      <c r="J12">
        <f>IF($E12&gt;'Heat Meters'!$F$4,1,0)</f>
        <v>1</v>
      </c>
      <c r="K12">
        <f>IF($E12&gt;'Heat Meters'!$D$5,1,0)</f>
        <v>1</v>
      </c>
      <c r="L12">
        <f>IF($E12&gt;'Heat Meters'!$F$5,1,0)</f>
        <v>0</v>
      </c>
      <c r="M12">
        <f>IF($E12&gt;'Heat Meters'!$D$6,1,0)</f>
        <v>1</v>
      </c>
      <c r="N12">
        <f>IF($E12&gt;'Heat Meters'!$F$6,1,0)</f>
        <v>0</v>
      </c>
      <c r="O12">
        <f>IF($E12&gt;'Heat Meters'!$D$7,1,0)</f>
        <v>1</v>
      </c>
      <c r="P12" s="4">
        <f>IF($E12&gt;'Heat Meters'!$F$7,1,0)</f>
        <v>0</v>
      </c>
    </row>
    <row r="13" spans="2:16" x14ac:dyDescent="0.2">
      <c r="B13" s="3">
        <v>200</v>
      </c>
      <c r="C13">
        <v>10</v>
      </c>
      <c r="D13" s="8">
        <f t="shared" si="2"/>
        <v>4.7619047619047623E-3</v>
      </c>
      <c r="E13" s="9">
        <f t="shared" si="1"/>
        <v>17.142857142857146</v>
      </c>
      <c r="G13" s="3">
        <f>IF($E13&gt;'Heat Meters'!$D$3,1,0)</f>
        <v>1</v>
      </c>
      <c r="H13">
        <f>IF($E13&gt;'Heat Meters'!$F$3,1,0)</f>
        <v>1</v>
      </c>
      <c r="I13">
        <f>IF($E13&gt;'Heat Meters'!$D$4,1,0)</f>
        <v>1</v>
      </c>
      <c r="J13">
        <f>IF($E13&gt;'Heat Meters'!$F$4,1,0)</f>
        <v>0</v>
      </c>
      <c r="K13">
        <f>IF($E13&gt;'Heat Meters'!$D$5,1,0)</f>
        <v>1</v>
      </c>
      <c r="L13">
        <f>IF($E13&gt;'Heat Meters'!$F$5,1,0)</f>
        <v>0</v>
      </c>
      <c r="M13">
        <f>IF($E13&gt;'Heat Meters'!$D$6,1,0)</f>
        <v>1</v>
      </c>
      <c r="N13">
        <f>IF($E13&gt;'Heat Meters'!$F$6,1,0)</f>
        <v>0</v>
      </c>
      <c r="O13">
        <f>IF($E13&gt;'Heat Meters'!$D$7,1,0)</f>
        <v>0</v>
      </c>
      <c r="P13" s="4">
        <f>IF($E13&gt;'Heat Meters'!$F$7,1,0)</f>
        <v>0</v>
      </c>
    </row>
    <row r="14" spans="2:16" x14ac:dyDescent="0.2">
      <c r="B14" s="3">
        <v>200</v>
      </c>
      <c r="C14">
        <v>15</v>
      </c>
      <c r="D14" s="8">
        <f t="shared" si="2"/>
        <v>3.1746031746031746E-3</v>
      </c>
      <c r="E14" s="9">
        <f t="shared" si="1"/>
        <v>11.428571428571429</v>
      </c>
      <c r="G14" s="3">
        <f>IF($E14&gt;'Heat Meters'!$D$3,1,0)</f>
        <v>1</v>
      </c>
      <c r="H14">
        <f>IF($E14&gt;'Heat Meters'!$F$3,1,0)</f>
        <v>0</v>
      </c>
      <c r="I14">
        <f>IF($E14&gt;'Heat Meters'!$D$4,1,0)</f>
        <v>1</v>
      </c>
      <c r="J14">
        <f>IF($E14&gt;'Heat Meters'!$F$4,1,0)</f>
        <v>0</v>
      </c>
      <c r="K14">
        <f>IF($E14&gt;'Heat Meters'!$D$5,1,0)</f>
        <v>1</v>
      </c>
      <c r="L14">
        <f>IF($E14&gt;'Heat Meters'!$F$5,1,0)</f>
        <v>0</v>
      </c>
      <c r="M14">
        <f>IF($E14&gt;'Heat Meters'!$D$6,1,0)</f>
        <v>0</v>
      </c>
      <c r="N14">
        <f>IF($E14&gt;'Heat Meters'!$F$6,1,0)</f>
        <v>0</v>
      </c>
      <c r="O14">
        <f>IF($E14&gt;'Heat Meters'!$D$7,1,0)</f>
        <v>0</v>
      </c>
      <c r="P14" s="4">
        <f>IF($E14&gt;'Heat Meters'!$F$7,1,0)</f>
        <v>0</v>
      </c>
    </row>
    <row r="15" spans="2:16" x14ac:dyDescent="0.2">
      <c r="B15" s="3">
        <v>200</v>
      </c>
      <c r="C15">
        <v>20</v>
      </c>
      <c r="D15" s="8">
        <f t="shared" si="2"/>
        <v>2.3809523809523812E-3</v>
      </c>
      <c r="E15" s="9">
        <f t="shared" si="1"/>
        <v>8.571428571428573</v>
      </c>
      <c r="G15" s="3">
        <f>IF($E15&gt;'Heat Meters'!$D$3,1,0)</f>
        <v>1</v>
      </c>
      <c r="H15">
        <f>IF($E15&gt;'Heat Meters'!$F$3,1,0)</f>
        <v>0</v>
      </c>
      <c r="I15">
        <f>IF($E15&gt;'Heat Meters'!$D$4,1,0)</f>
        <v>1</v>
      </c>
      <c r="J15">
        <f>IF($E15&gt;'Heat Meters'!$F$4,1,0)</f>
        <v>0</v>
      </c>
      <c r="K15">
        <f>IF($E15&gt;'Heat Meters'!$D$5,1,0)</f>
        <v>1</v>
      </c>
      <c r="L15">
        <f>IF($E15&gt;'Heat Meters'!$F$5,1,0)</f>
        <v>0</v>
      </c>
      <c r="M15">
        <f>IF($E15&gt;'Heat Meters'!$D$6,1,0)</f>
        <v>0</v>
      </c>
      <c r="N15">
        <f>IF($E15&gt;'Heat Meters'!$F$6,1,0)</f>
        <v>0</v>
      </c>
      <c r="O15">
        <f>IF($E15&gt;'Heat Meters'!$D$7,1,0)</f>
        <v>0</v>
      </c>
      <c r="P15" s="4">
        <f>IF($E15&gt;'Heat Meters'!$F$7,1,0)</f>
        <v>0</v>
      </c>
    </row>
    <row r="16" spans="2:16" x14ac:dyDescent="0.2">
      <c r="B16" s="3">
        <v>200</v>
      </c>
      <c r="C16">
        <v>30</v>
      </c>
      <c r="D16" s="8">
        <f t="shared" si="2"/>
        <v>1.5873015873015873E-3</v>
      </c>
      <c r="E16" s="9">
        <f t="shared" si="1"/>
        <v>5.7142857142857144</v>
      </c>
      <c r="G16" s="3">
        <f>IF($E16&gt;'Heat Meters'!$D$3,1,0)</f>
        <v>1</v>
      </c>
      <c r="H16">
        <f>IF($E16&gt;'Heat Meters'!$F$3,1,0)</f>
        <v>0</v>
      </c>
      <c r="I16">
        <f>IF($E16&gt;'Heat Meters'!$D$4,1,0)</f>
        <v>1</v>
      </c>
      <c r="J16">
        <f>IF($E16&gt;'Heat Meters'!$F$4,1,0)</f>
        <v>0</v>
      </c>
      <c r="K16">
        <f>IF($E16&gt;'Heat Meters'!$D$5,1,0)</f>
        <v>0</v>
      </c>
      <c r="L16">
        <f>IF($E16&gt;'Heat Meters'!$F$5,1,0)</f>
        <v>0</v>
      </c>
      <c r="M16">
        <f>IF($E16&gt;'Heat Meters'!$D$6,1,0)</f>
        <v>0</v>
      </c>
      <c r="N16">
        <f>IF($E16&gt;'Heat Meters'!$F$6,1,0)</f>
        <v>0</v>
      </c>
      <c r="O16">
        <f>IF($E16&gt;'Heat Meters'!$D$7,1,0)</f>
        <v>0</v>
      </c>
      <c r="P16" s="4">
        <f>IF($E16&gt;'Heat Meters'!$F$7,1,0)</f>
        <v>0</v>
      </c>
    </row>
    <row r="17" spans="2:16" x14ac:dyDescent="0.2">
      <c r="B17" s="3">
        <v>500</v>
      </c>
      <c r="C17">
        <v>3</v>
      </c>
      <c r="D17" s="8">
        <f>B17/(C17*4200)</f>
        <v>3.968253968253968E-2</v>
      </c>
      <c r="E17" s="9">
        <f>3600*D17</f>
        <v>142.85714285714286</v>
      </c>
      <c r="G17" s="3">
        <f>IF($E17&gt;'Heat Meters'!$D$3,1,0)</f>
        <v>1</v>
      </c>
      <c r="H17">
        <f>IF($E17&gt;'Heat Meters'!$F$3,1,0)</f>
        <v>1</v>
      </c>
      <c r="I17">
        <f>IF($E17&gt;'Heat Meters'!$D$4,1,0)</f>
        <v>1</v>
      </c>
      <c r="J17">
        <f>IF($E17&gt;'Heat Meters'!$F$4,1,0)</f>
        <v>1</v>
      </c>
      <c r="K17">
        <f>IF($E17&gt;'Heat Meters'!$D$5,1,0)</f>
        <v>1</v>
      </c>
      <c r="L17">
        <f>IF($E17&gt;'Heat Meters'!$F$5,1,0)</f>
        <v>1</v>
      </c>
      <c r="M17">
        <f>IF($E17&gt;'Heat Meters'!$D$6,1,0)</f>
        <v>1</v>
      </c>
      <c r="N17">
        <f>IF($E17&gt;'Heat Meters'!$F$6,1,0)</f>
        <v>1</v>
      </c>
      <c r="O17">
        <f>IF($E17&gt;'Heat Meters'!$D$7,1,0)</f>
        <v>1</v>
      </c>
      <c r="P17" s="4">
        <f>IF($E17&gt;'Heat Meters'!$F$7,1,0)</f>
        <v>1</v>
      </c>
    </row>
    <row r="18" spans="2:16" x14ac:dyDescent="0.2">
      <c r="B18" s="3">
        <v>500</v>
      </c>
      <c r="C18">
        <v>5</v>
      </c>
      <c r="D18" s="8">
        <f t="shared" ref="D18:D22" si="3">B18/(C18*4200)</f>
        <v>2.3809523809523808E-2</v>
      </c>
      <c r="E18" s="9">
        <f t="shared" si="1"/>
        <v>85.714285714285708</v>
      </c>
      <c r="G18" s="3">
        <f>IF($E18&gt;'Heat Meters'!$D$3,1,0)</f>
        <v>1</v>
      </c>
      <c r="H18">
        <f>IF($E18&gt;'Heat Meters'!$F$3,1,0)</f>
        <v>1</v>
      </c>
      <c r="I18">
        <f>IF($E18&gt;'Heat Meters'!$D$4,1,0)</f>
        <v>1</v>
      </c>
      <c r="J18">
        <f>IF($E18&gt;'Heat Meters'!$F$4,1,0)</f>
        <v>1</v>
      </c>
      <c r="K18">
        <f>IF($E18&gt;'Heat Meters'!$D$5,1,0)</f>
        <v>1</v>
      </c>
      <c r="L18">
        <f>IF($E18&gt;'Heat Meters'!$F$5,1,0)</f>
        <v>1</v>
      </c>
      <c r="M18">
        <f>IF($E18&gt;'Heat Meters'!$D$6,1,0)</f>
        <v>1</v>
      </c>
      <c r="N18">
        <f>IF($E18&gt;'Heat Meters'!$F$6,1,0)</f>
        <v>1</v>
      </c>
      <c r="O18">
        <f>IF($E18&gt;'Heat Meters'!$D$7,1,0)</f>
        <v>1</v>
      </c>
      <c r="P18" s="4">
        <f>IF($E18&gt;'Heat Meters'!$F$7,1,0)</f>
        <v>0</v>
      </c>
    </row>
    <row r="19" spans="2:16" x14ac:dyDescent="0.2">
      <c r="B19" s="3">
        <v>500</v>
      </c>
      <c r="C19">
        <v>10</v>
      </c>
      <c r="D19" s="8">
        <f t="shared" si="3"/>
        <v>1.1904761904761904E-2</v>
      </c>
      <c r="E19" s="9">
        <f t="shared" si="1"/>
        <v>42.857142857142854</v>
      </c>
      <c r="G19" s="3">
        <f>IF($E19&gt;'Heat Meters'!$D$3,1,0)</f>
        <v>1</v>
      </c>
      <c r="H19">
        <f>IF($E19&gt;'Heat Meters'!$F$3,1,0)</f>
        <v>1</v>
      </c>
      <c r="I19">
        <f>IF($E19&gt;'Heat Meters'!$D$4,1,0)</f>
        <v>1</v>
      </c>
      <c r="J19">
        <f>IF($E19&gt;'Heat Meters'!$F$4,1,0)</f>
        <v>1</v>
      </c>
      <c r="K19">
        <f>IF($E19&gt;'Heat Meters'!$D$5,1,0)</f>
        <v>1</v>
      </c>
      <c r="L19">
        <f>IF($E19&gt;'Heat Meters'!$F$5,1,0)</f>
        <v>1</v>
      </c>
      <c r="M19">
        <f>IF($E19&gt;'Heat Meters'!$D$6,1,0)</f>
        <v>1</v>
      </c>
      <c r="N19">
        <f>IF($E19&gt;'Heat Meters'!$F$6,1,0)</f>
        <v>0</v>
      </c>
      <c r="O19">
        <f>IF($E19&gt;'Heat Meters'!$D$7,1,0)</f>
        <v>1</v>
      </c>
      <c r="P19" s="4">
        <f>IF($E19&gt;'Heat Meters'!$F$7,1,0)</f>
        <v>0</v>
      </c>
    </row>
    <row r="20" spans="2:16" x14ac:dyDescent="0.2">
      <c r="B20" s="3">
        <v>500</v>
      </c>
      <c r="C20">
        <v>15</v>
      </c>
      <c r="D20" s="8">
        <f t="shared" si="3"/>
        <v>7.9365079365079361E-3</v>
      </c>
      <c r="E20" s="9">
        <f t="shared" si="1"/>
        <v>28.571428571428569</v>
      </c>
      <c r="G20" s="3">
        <f>IF($E20&gt;'Heat Meters'!$D$3,1,0)</f>
        <v>1</v>
      </c>
      <c r="H20">
        <f>IF($E20&gt;'Heat Meters'!$F$3,1,0)</f>
        <v>1</v>
      </c>
      <c r="I20">
        <f>IF($E20&gt;'Heat Meters'!$D$4,1,0)</f>
        <v>1</v>
      </c>
      <c r="J20">
        <f>IF($E20&gt;'Heat Meters'!$F$4,1,0)</f>
        <v>1</v>
      </c>
      <c r="K20">
        <f>IF($E20&gt;'Heat Meters'!$D$5,1,0)</f>
        <v>1</v>
      </c>
      <c r="L20">
        <f>IF($E20&gt;'Heat Meters'!$F$5,1,0)</f>
        <v>0</v>
      </c>
      <c r="M20">
        <f>IF($E20&gt;'Heat Meters'!$D$6,1,0)</f>
        <v>1</v>
      </c>
      <c r="N20">
        <f>IF($E20&gt;'Heat Meters'!$F$6,1,0)</f>
        <v>0</v>
      </c>
      <c r="O20">
        <f>IF($E20&gt;'Heat Meters'!$D$7,1,0)</f>
        <v>1</v>
      </c>
      <c r="P20" s="4">
        <f>IF($E20&gt;'Heat Meters'!$F$7,1,0)</f>
        <v>0</v>
      </c>
    </row>
    <row r="21" spans="2:16" x14ac:dyDescent="0.2">
      <c r="B21" s="3">
        <v>500</v>
      </c>
      <c r="C21">
        <v>20</v>
      </c>
      <c r="D21" s="8">
        <f t="shared" si="3"/>
        <v>5.9523809523809521E-3</v>
      </c>
      <c r="E21" s="9">
        <f t="shared" si="1"/>
        <v>21.428571428571427</v>
      </c>
      <c r="G21" s="3">
        <f>IF($E21&gt;'Heat Meters'!$D$3,1,0)</f>
        <v>1</v>
      </c>
      <c r="H21">
        <f>IF($E21&gt;'Heat Meters'!$F$3,1,0)</f>
        <v>1</v>
      </c>
      <c r="I21">
        <f>IF($E21&gt;'Heat Meters'!$D$4,1,0)</f>
        <v>1</v>
      </c>
      <c r="J21">
        <f>IF($E21&gt;'Heat Meters'!$F$4,1,0)</f>
        <v>0</v>
      </c>
      <c r="K21">
        <f>IF($E21&gt;'Heat Meters'!$D$5,1,0)</f>
        <v>1</v>
      </c>
      <c r="L21">
        <f>IF($E21&gt;'Heat Meters'!$F$5,1,0)</f>
        <v>0</v>
      </c>
      <c r="M21">
        <f>IF($E21&gt;'Heat Meters'!$D$6,1,0)</f>
        <v>1</v>
      </c>
      <c r="N21">
        <f>IF($E21&gt;'Heat Meters'!$F$6,1,0)</f>
        <v>0</v>
      </c>
      <c r="O21">
        <f>IF($E21&gt;'Heat Meters'!$D$7,1,0)</f>
        <v>1</v>
      </c>
      <c r="P21" s="4">
        <f>IF($E21&gt;'Heat Meters'!$F$7,1,0)</f>
        <v>0</v>
      </c>
    </row>
    <row r="22" spans="2:16" x14ac:dyDescent="0.2">
      <c r="B22" s="3">
        <v>500</v>
      </c>
      <c r="C22">
        <v>30</v>
      </c>
      <c r="D22" s="8">
        <f t="shared" si="3"/>
        <v>3.968253968253968E-3</v>
      </c>
      <c r="E22" s="9">
        <f t="shared" si="1"/>
        <v>14.285714285714285</v>
      </c>
      <c r="G22" s="3">
        <f>IF($E22&gt;'Heat Meters'!$D$3,1,0)</f>
        <v>1</v>
      </c>
      <c r="H22">
        <f>IF($E22&gt;'Heat Meters'!$F$3,1,0)</f>
        <v>0</v>
      </c>
      <c r="I22">
        <f>IF($E22&gt;'Heat Meters'!$D$4,1,0)</f>
        <v>1</v>
      </c>
      <c r="J22">
        <f>IF($E22&gt;'Heat Meters'!$F$4,1,0)</f>
        <v>0</v>
      </c>
      <c r="K22">
        <f>IF($E22&gt;'Heat Meters'!$D$5,1,0)</f>
        <v>1</v>
      </c>
      <c r="L22">
        <f>IF($E22&gt;'Heat Meters'!$F$5,1,0)</f>
        <v>0</v>
      </c>
      <c r="M22">
        <f>IF($E22&gt;'Heat Meters'!$D$6,1,0)</f>
        <v>1</v>
      </c>
      <c r="N22">
        <f>IF($E22&gt;'Heat Meters'!$F$6,1,0)</f>
        <v>0</v>
      </c>
      <c r="O22">
        <f>IF($E22&gt;'Heat Meters'!$D$7,1,0)</f>
        <v>0</v>
      </c>
      <c r="P22" s="4">
        <f>IF($E22&gt;'Heat Meters'!$F$7,1,0)</f>
        <v>0</v>
      </c>
    </row>
    <row r="23" spans="2:16" x14ac:dyDescent="0.2">
      <c r="B23" s="3">
        <v>1000</v>
      </c>
      <c r="C23">
        <v>3</v>
      </c>
      <c r="D23" s="8">
        <f>B23/(C23*4200)</f>
        <v>7.9365079365079361E-2</v>
      </c>
      <c r="E23" s="9">
        <f>3600*D23</f>
        <v>285.71428571428572</v>
      </c>
      <c r="G23" s="3">
        <f>IF($E23&gt;'Heat Meters'!$D$3,1,0)</f>
        <v>1</v>
      </c>
      <c r="H23">
        <f>IF($E23&gt;'Heat Meters'!$F$3,1,0)</f>
        <v>1</v>
      </c>
      <c r="I23">
        <f>IF($E23&gt;'Heat Meters'!$D$4,1,0)</f>
        <v>1</v>
      </c>
      <c r="J23">
        <f>IF($E23&gt;'Heat Meters'!$F$4,1,0)</f>
        <v>1</v>
      </c>
      <c r="K23">
        <f>IF($E23&gt;'Heat Meters'!$D$5,1,0)</f>
        <v>1</v>
      </c>
      <c r="L23">
        <f>IF($E23&gt;'Heat Meters'!$F$5,1,0)</f>
        <v>1</v>
      </c>
      <c r="M23">
        <f>IF($E23&gt;'Heat Meters'!$D$6,1,0)</f>
        <v>1</v>
      </c>
      <c r="N23">
        <f>IF($E23&gt;'Heat Meters'!$F$6,1,0)</f>
        <v>1</v>
      </c>
      <c r="O23">
        <f>IF($E23&gt;'Heat Meters'!$D$7,1,0)</f>
        <v>1</v>
      </c>
      <c r="P23" s="4">
        <f>IF($E23&gt;'Heat Meters'!$F$7,1,0)</f>
        <v>1</v>
      </c>
    </row>
    <row r="24" spans="2:16" x14ac:dyDescent="0.2">
      <c r="B24" s="3">
        <v>1000</v>
      </c>
      <c r="C24">
        <v>5</v>
      </c>
      <c r="D24" s="8">
        <f t="shared" ref="D24:D28" si="4">B24/(C24*4200)</f>
        <v>4.7619047619047616E-2</v>
      </c>
      <c r="E24" s="9">
        <f t="shared" si="1"/>
        <v>171.42857142857142</v>
      </c>
      <c r="G24" s="3">
        <f>IF($E24&gt;'Heat Meters'!$D$3,1,0)</f>
        <v>1</v>
      </c>
      <c r="H24">
        <f>IF($E24&gt;'Heat Meters'!$F$3,1,0)</f>
        <v>1</v>
      </c>
      <c r="I24">
        <f>IF($E24&gt;'Heat Meters'!$D$4,1,0)</f>
        <v>1</v>
      </c>
      <c r="J24">
        <f>IF($E24&gt;'Heat Meters'!$F$4,1,0)</f>
        <v>1</v>
      </c>
      <c r="K24">
        <f>IF($E24&gt;'Heat Meters'!$D$5,1,0)</f>
        <v>1</v>
      </c>
      <c r="L24">
        <f>IF($E24&gt;'Heat Meters'!$F$5,1,0)</f>
        <v>1</v>
      </c>
      <c r="M24">
        <f>IF($E24&gt;'Heat Meters'!$D$6,1,0)</f>
        <v>1</v>
      </c>
      <c r="N24">
        <f>IF($E24&gt;'Heat Meters'!$F$6,1,0)</f>
        <v>1</v>
      </c>
      <c r="O24">
        <f>IF($E24&gt;'Heat Meters'!$D$7,1,0)</f>
        <v>1</v>
      </c>
      <c r="P24" s="4">
        <f>IF($E24&gt;'Heat Meters'!$F$7,1,0)</f>
        <v>1</v>
      </c>
    </row>
    <row r="25" spans="2:16" x14ac:dyDescent="0.2">
      <c r="B25" s="3">
        <v>1000</v>
      </c>
      <c r="C25">
        <v>10</v>
      </c>
      <c r="D25" s="8">
        <f t="shared" si="4"/>
        <v>2.3809523809523808E-2</v>
      </c>
      <c r="E25" s="9">
        <f t="shared" si="1"/>
        <v>85.714285714285708</v>
      </c>
      <c r="G25" s="3">
        <f>IF($E25&gt;'Heat Meters'!$D$3,1,0)</f>
        <v>1</v>
      </c>
      <c r="H25">
        <f>IF($E25&gt;'Heat Meters'!$F$3,1,0)</f>
        <v>1</v>
      </c>
      <c r="I25">
        <f>IF($E25&gt;'Heat Meters'!$D$4,1,0)</f>
        <v>1</v>
      </c>
      <c r="J25">
        <f>IF($E25&gt;'Heat Meters'!$F$4,1,0)</f>
        <v>1</v>
      </c>
      <c r="K25">
        <f>IF($E25&gt;'Heat Meters'!$D$5,1,0)</f>
        <v>1</v>
      </c>
      <c r="L25">
        <f>IF($E25&gt;'Heat Meters'!$F$5,1,0)</f>
        <v>1</v>
      </c>
      <c r="M25">
        <f>IF($E25&gt;'Heat Meters'!$D$6,1,0)</f>
        <v>1</v>
      </c>
      <c r="N25">
        <f>IF($E25&gt;'Heat Meters'!$F$6,1,0)</f>
        <v>1</v>
      </c>
      <c r="O25">
        <f>IF($E25&gt;'Heat Meters'!$D$7,1,0)</f>
        <v>1</v>
      </c>
      <c r="P25" s="4">
        <f>IF($E25&gt;'Heat Meters'!$F$7,1,0)</f>
        <v>0</v>
      </c>
    </row>
    <row r="26" spans="2:16" x14ac:dyDescent="0.2">
      <c r="B26" s="3">
        <v>1000</v>
      </c>
      <c r="C26">
        <v>15</v>
      </c>
      <c r="D26" s="8">
        <f t="shared" si="4"/>
        <v>1.5873015873015872E-2</v>
      </c>
      <c r="E26" s="9">
        <f t="shared" si="1"/>
        <v>57.142857142857139</v>
      </c>
      <c r="G26" s="3">
        <f>IF($E26&gt;'Heat Meters'!$D$3,1,0)</f>
        <v>1</v>
      </c>
      <c r="H26">
        <f>IF($E26&gt;'Heat Meters'!$F$3,1,0)</f>
        <v>1</v>
      </c>
      <c r="I26">
        <f>IF($E26&gt;'Heat Meters'!$D$4,1,0)</f>
        <v>1</v>
      </c>
      <c r="J26">
        <f>IF($E26&gt;'Heat Meters'!$F$4,1,0)</f>
        <v>1</v>
      </c>
      <c r="K26">
        <f>IF($E26&gt;'Heat Meters'!$D$5,1,0)</f>
        <v>1</v>
      </c>
      <c r="L26">
        <f>IF($E26&gt;'Heat Meters'!$F$5,1,0)</f>
        <v>1</v>
      </c>
      <c r="M26">
        <f>IF($E26&gt;'Heat Meters'!$D$6,1,0)</f>
        <v>1</v>
      </c>
      <c r="N26">
        <f>IF($E26&gt;'Heat Meters'!$F$6,1,0)</f>
        <v>0</v>
      </c>
      <c r="O26">
        <f>IF($E26&gt;'Heat Meters'!$D$7,1,0)</f>
        <v>1</v>
      </c>
      <c r="P26" s="4">
        <f>IF($E26&gt;'Heat Meters'!$F$7,1,0)</f>
        <v>0</v>
      </c>
    </row>
    <row r="27" spans="2:16" x14ac:dyDescent="0.2">
      <c r="B27" s="3">
        <v>1000</v>
      </c>
      <c r="C27">
        <v>20</v>
      </c>
      <c r="D27" s="8">
        <f t="shared" si="4"/>
        <v>1.1904761904761904E-2</v>
      </c>
      <c r="E27" s="9">
        <f t="shared" si="1"/>
        <v>42.857142857142854</v>
      </c>
      <c r="G27" s="3">
        <f>IF($E27&gt;'Heat Meters'!$D$3,1,0)</f>
        <v>1</v>
      </c>
      <c r="H27">
        <f>IF($E27&gt;'Heat Meters'!$F$3,1,0)</f>
        <v>1</v>
      </c>
      <c r="I27">
        <f>IF($E27&gt;'Heat Meters'!$D$4,1,0)</f>
        <v>1</v>
      </c>
      <c r="J27">
        <f>IF($E27&gt;'Heat Meters'!$F$4,1,0)</f>
        <v>1</v>
      </c>
      <c r="K27">
        <f>IF($E27&gt;'Heat Meters'!$D$5,1,0)</f>
        <v>1</v>
      </c>
      <c r="L27">
        <f>IF($E27&gt;'Heat Meters'!$F$5,1,0)</f>
        <v>1</v>
      </c>
      <c r="M27">
        <f>IF($E27&gt;'Heat Meters'!$D$6,1,0)</f>
        <v>1</v>
      </c>
      <c r="N27">
        <f>IF($E27&gt;'Heat Meters'!$F$6,1,0)</f>
        <v>0</v>
      </c>
      <c r="O27">
        <f>IF($E27&gt;'Heat Meters'!$D$7,1,0)</f>
        <v>1</v>
      </c>
      <c r="P27" s="4">
        <f>IF($E27&gt;'Heat Meters'!$F$7,1,0)</f>
        <v>0</v>
      </c>
    </row>
    <row r="28" spans="2:16" x14ac:dyDescent="0.2">
      <c r="B28" s="3">
        <v>1000</v>
      </c>
      <c r="C28">
        <v>30</v>
      </c>
      <c r="D28" s="8">
        <f t="shared" si="4"/>
        <v>7.9365079365079361E-3</v>
      </c>
      <c r="E28" s="9">
        <f t="shared" si="1"/>
        <v>28.571428571428569</v>
      </c>
      <c r="G28" s="3">
        <f>IF($E28&gt;'Heat Meters'!$D$3,1,0)</f>
        <v>1</v>
      </c>
      <c r="H28">
        <f>IF($E28&gt;'Heat Meters'!$F$3,1,0)</f>
        <v>1</v>
      </c>
      <c r="I28">
        <f>IF($E28&gt;'Heat Meters'!$D$4,1,0)</f>
        <v>1</v>
      </c>
      <c r="J28">
        <f>IF($E28&gt;'Heat Meters'!$F$4,1,0)</f>
        <v>1</v>
      </c>
      <c r="K28">
        <f>IF($E28&gt;'Heat Meters'!$D$5,1,0)</f>
        <v>1</v>
      </c>
      <c r="L28">
        <f>IF($E28&gt;'Heat Meters'!$F$5,1,0)</f>
        <v>0</v>
      </c>
      <c r="M28">
        <f>IF($E28&gt;'Heat Meters'!$D$6,1,0)</f>
        <v>1</v>
      </c>
      <c r="N28">
        <f>IF($E28&gt;'Heat Meters'!$F$6,1,0)</f>
        <v>0</v>
      </c>
      <c r="O28">
        <f>IF($E28&gt;'Heat Meters'!$D$7,1,0)</f>
        <v>1</v>
      </c>
      <c r="P28" s="4">
        <f>IF($E28&gt;'Heat Meters'!$F$7,1,0)</f>
        <v>0</v>
      </c>
    </row>
    <row r="29" spans="2:16" x14ac:dyDescent="0.2">
      <c r="B29" s="3">
        <v>2000</v>
      </c>
      <c r="C29">
        <v>3</v>
      </c>
      <c r="D29" s="8">
        <f>B29/(C29*4200)</f>
        <v>0.15873015873015872</v>
      </c>
      <c r="E29" s="9">
        <f>3600*D29</f>
        <v>571.42857142857144</v>
      </c>
      <c r="G29" s="3">
        <f>IF($E29&gt;'Heat Meters'!$D$3,1,0)</f>
        <v>1</v>
      </c>
      <c r="H29">
        <f>IF($E29&gt;'Heat Meters'!$F$3,1,0)</f>
        <v>1</v>
      </c>
      <c r="I29">
        <f>IF($E29&gt;'Heat Meters'!$D$4,1,0)</f>
        <v>1</v>
      </c>
      <c r="J29">
        <f>IF($E29&gt;'Heat Meters'!$F$4,1,0)</f>
        <v>1</v>
      </c>
      <c r="K29">
        <f>IF($E29&gt;'Heat Meters'!$D$5,1,0)</f>
        <v>1</v>
      </c>
      <c r="L29">
        <f>IF($E29&gt;'Heat Meters'!$F$5,1,0)</f>
        <v>1</v>
      </c>
      <c r="M29">
        <f>IF($E29&gt;'Heat Meters'!$D$6,1,0)</f>
        <v>1</v>
      </c>
      <c r="N29">
        <f>IF($E29&gt;'Heat Meters'!$F$6,1,0)</f>
        <v>1</v>
      </c>
      <c r="O29">
        <f>IF($E29&gt;'Heat Meters'!$D$7,1,0)</f>
        <v>1</v>
      </c>
      <c r="P29" s="4">
        <f>IF($E29&gt;'Heat Meters'!$F$7,1,0)</f>
        <v>1</v>
      </c>
    </row>
    <row r="30" spans="2:16" x14ac:dyDescent="0.2">
      <c r="B30" s="3">
        <v>2000</v>
      </c>
      <c r="C30">
        <v>5</v>
      </c>
      <c r="D30" s="8">
        <f t="shared" ref="D30:D34" si="5">B30/(C30*4200)</f>
        <v>9.5238095238095233E-2</v>
      </c>
      <c r="E30" s="9">
        <f t="shared" si="1"/>
        <v>342.85714285714283</v>
      </c>
      <c r="G30" s="3">
        <f>IF($E30&gt;'Heat Meters'!$D$3,1,0)</f>
        <v>1</v>
      </c>
      <c r="H30">
        <f>IF($E30&gt;'Heat Meters'!$F$3,1,0)</f>
        <v>1</v>
      </c>
      <c r="I30">
        <f>IF($E30&gt;'Heat Meters'!$D$4,1,0)</f>
        <v>1</v>
      </c>
      <c r="J30">
        <f>IF($E30&gt;'Heat Meters'!$F$4,1,0)</f>
        <v>1</v>
      </c>
      <c r="K30">
        <f>IF($E30&gt;'Heat Meters'!$D$5,1,0)</f>
        <v>1</v>
      </c>
      <c r="L30">
        <f>IF($E30&gt;'Heat Meters'!$F$5,1,0)</f>
        <v>1</v>
      </c>
      <c r="M30">
        <f>IF($E30&gt;'Heat Meters'!$D$6,1,0)</f>
        <v>1</v>
      </c>
      <c r="N30">
        <f>IF($E30&gt;'Heat Meters'!$F$6,1,0)</f>
        <v>1</v>
      </c>
      <c r="O30">
        <f>IF($E30&gt;'Heat Meters'!$D$7,1,0)</f>
        <v>1</v>
      </c>
      <c r="P30" s="4">
        <f>IF($E30&gt;'Heat Meters'!$F$7,1,0)</f>
        <v>1</v>
      </c>
    </row>
    <row r="31" spans="2:16" x14ac:dyDescent="0.2">
      <c r="B31" s="3">
        <v>2000</v>
      </c>
      <c r="C31">
        <v>10</v>
      </c>
      <c r="D31" s="8">
        <f t="shared" si="5"/>
        <v>4.7619047619047616E-2</v>
      </c>
      <c r="E31" s="9">
        <f t="shared" si="1"/>
        <v>171.42857142857142</v>
      </c>
      <c r="G31" s="3">
        <f>IF($E31&gt;'Heat Meters'!$D$3,1,0)</f>
        <v>1</v>
      </c>
      <c r="H31">
        <f>IF($E31&gt;'Heat Meters'!$F$3,1,0)</f>
        <v>1</v>
      </c>
      <c r="I31">
        <f>IF($E31&gt;'Heat Meters'!$D$4,1,0)</f>
        <v>1</v>
      </c>
      <c r="J31">
        <f>IF($E31&gt;'Heat Meters'!$F$4,1,0)</f>
        <v>1</v>
      </c>
      <c r="K31">
        <f>IF($E31&gt;'Heat Meters'!$D$5,1,0)</f>
        <v>1</v>
      </c>
      <c r="L31">
        <f>IF($E31&gt;'Heat Meters'!$F$5,1,0)</f>
        <v>1</v>
      </c>
      <c r="M31">
        <f>IF($E31&gt;'Heat Meters'!$D$6,1,0)</f>
        <v>1</v>
      </c>
      <c r="N31">
        <f>IF($E31&gt;'Heat Meters'!$F$6,1,0)</f>
        <v>1</v>
      </c>
      <c r="O31">
        <f>IF($E31&gt;'Heat Meters'!$D$7,1,0)</f>
        <v>1</v>
      </c>
      <c r="P31" s="4">
        <f>IF($E31&gt;'Heat Meters'!$F$7,1,0)</f>
        <v>1</v>
      </c>
    </row>
    <row r="32" spans="2:16" x14ac:dyDescent="0.2">
      <c r="B32" s="3">
        <v>2000</v>
      </c>
      <c r="C32">
        <v>15</v>
      </c>
      <c r="D32" s="8">
        <f t="shared" si="5"/>
        <v>3.1746031746031744E-2</v>
      </c>
      <c r="E32" s="9">
        <f t="shared" si="1"/>
        <v>114.28571428571428</v>
      </c>
      <c r="G32" s="3">
        <f>IF($E32&gt;'Heat Meters'!$D$3,1,0)</f>
        <v>1</v>
      </c>
      <c r="H32">
        <f>IF($E32&gt;'Heat Meters'!$F$3,1,0)</f>
        <v>1</v>
      </c>
      <c r="I32">
        <f>IF($E32&gt;'Heat Meters'!$D$4,1,0)</f>
        <v>1</v>
      </c>
      <c r="J32">
        <f>IF($E32&gt;'Heat Meters'!$F$4,1,0)</f>
        <v>1</v>
      </c>
      <c r="K32">
        <f>IF($E32&gt;'Heat Meters'!$D$5,1,0)</f>
        <v>1</v>
      </c>
      <c r="L32">
        <f>IF($E32&gt;'Heat Meters'!$F$5,1,0)</f>
        <v>1</v>
      </c>
      <c r="M32">
        <f>IF($E32&gt;'Heat Meters'!$D$6,1,0)</f>
        <v>1</v>
      </c>
      <c r="N32">
        <f>IF($E32&gt;'Heat Meters'!$F$6,1,0)</f>
        <v>1</v>
      </c>
      <c r="O32">
        <f>IF($E32&gt;'Heat Meters'!$D$7,1,0)</f>
        <v>1</v>
      </c>
      <c r="P32" s="4">
        <f>IF($E32&gt;'Heat Meters'!$F$7,1,0)</f>
        <v>1</v>
      </c>
    </row>
    <row r="33" spans="2:16" x14ac:dyDescent="0.2">
      <c r="B33" s="3">
        <v>2000</v>
      </c>
      <c r="C33">
        <v>20</v>
      </c>
      <c r="D33" s="8">
        <f t="shared" si="5"/>
        <v>2.3809523809523808E-2</v>
      </c>
      <c r="E33" s="9">
        <f t="shared" si="1"/>
        <v>85.714285714285708</v>
      </c>
      <c r="G33" s="3">
        <f>IF($E33&gt;'Heat Meters'!$D$3,1,0)</f>
        <v>1</v>
      </c>
      <c r="H33">
        <f>IF($E33&gt;'Heat Meters'!$F$3,1,0)</f>
        <v>1</v>
      </c>
      <c r="I33">
        <f>IF($E33&gt;'Heat Meters'!$D$4,1,0)</f>
        <v>1</v>
      </c>
      <c r="J33">
        <f>IF($E33&gt;'Heat Meters'!$F$4,1,0)</f>
        <v>1</v>
      </c>
      <c r="K33">
        <f>IF($E33&gt;'Heat Meters'!$D$5,1,0)</f>
        <v>1</v>
      </c>
      <c r="L33">
        <f>IF($E33&gt;'Heat Meters'!$F$5,1,0)</f>
        <v>1</v>
      </c>
      <c r="M33">
        <f>IF($E33&gt;'Heat Meters'!$D$6,1,0)</f>
        <v>1</v>
      </c>
      <c r="N33">
        <f>IF($E33&gt;'Heat Meters'!$F$6,1,0)</f>
        <v>1</v>
      </c>
      <c r="O33">
        <f>IF($E33&gt;'Heat Meters'!$D$7,1,0)</f>
        <v>1</v>
      </c>
      <c r="P33" s="4">
        <f>IF($E33&gt;'Heat Meters'!$F$7,1,0)</f>
        <v>0</v>
      </c>
    </row>
    <row r="34" spans="2:16" ht="17" thickBot="1" x14ac:dyDescent="0.25">
      <c r="B34" s="10">
        <v>2000</v>
      </c>
      <c r="C34" s="11">
        <v>30</v>
      </c>
      <c r="D34" s="12">
        <f t="shared" si="5"/>
        <v>1.5873015873015872E-2</v>
      </c>
      <c r="E34" s="13">
        <f t="shared" si="1"/>
        <v>57.142857142857139</v>
      </c>
      <c r="G34" s="10">
        <f>IF($E34&gt;'Heat Meters'!$D$3,1,0)</f>
        <v>1</v>
      </c>
      <c r="H34" s="11">
        <f>IF($E34&gt;'Heat Meters'!$F$3,1,0)</f>
        <v>1</v>
      </c>
      <c r="I34" s="11">
        <f>IF($E34&gt;'Heat Meters'!$D$4,1,0)</f>
        <v>1</v>
      </c>
      <c r="J34" s="11">
        <f>IF($E34&gt;'Heat Meters'!$F$4,1,0)</f>
        <v>1</v>
      </c>
      <c r="K34" s="11">
        <f>IF($E34&gt;'Heat Meters'!$D$5,1,0)</f>
        <v>1</v>
      </c>
      <c r="L34" s="11">
        <f>IF($E34&gt;'Heat Meters'!$F$5,1,0)</f>
        <v>1</v>
      </c>
      <c r="M34" s="11">
        <f>IF($E34&gt;'Heat Meters'!$D$6,1,0)</f>
        <v>1</v>
      </c>
      <c r="N34" s="11">
        <f>IF($E34&gt;'Heat Meters'!$F$6,1,0)</f>
        <v>0</v>
      </c>
      <c r="O34" s="11">
        <f>IF($E34&gt;'Heat Meters'!$D$7,1,0)</f>
        <v>1</v>
      </c>
      <c r="P34" s="14">
        <f>IF($E34&gt;'Heat Meters'!$F$7,1,0)</f>
        <v>0</v>
      </c>
    </row>
  </sheetData>
  <mergeCells count="7">
    <mergeCell ref="B2:E2"/>
    <mergeCell ref="O3:P3"/>
    <mergeCell ref="G2:P2"/>
    <mergeCell ref="G3:H3"/>
    <mergeCell ref="I3:J3"/>
    <mergeCell ref="K3:L3"/>
    <mergeCell ref="M3:N3"/>
  </mergeCells>
  <conditionalFormatting sqref="G5:N3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:P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F2F4E-C4EF-8241-B862-BB06B5A04995}">
  <dimension ref="B1:O23"/>
  <sheetViews>
    <sheetView tabSelected="1" workbookViewId="0">
      <selection activeCell="L27" sqref="L27"/>
    </sheetView>
  </sheetViews>
  <sheetFormatPr baseColWidth="10" defaultRowHeight="16" x14ac:dyDescent="0.2"/>
  <cols>
    <col min="2" max="2" width="16.83203125" bestFit="1" customWidth="1"/>
    <col min="3" max="3" width="19.33203125" bestFit="1" customWidth="1"/>
    <col min="4" max="4" width="21.6640625" bestFit="1" customWidth="1"/>
    <col min="5" max="5" width="22.6640625" bestFit="1" customWidth="1"/>
    <col min="6" max="6" width="17.33203125" bestFit="1" customWidth="1"/>
    <col min="7" max="7" width="15.1640625" bestFit="1" customWidth="1"/>
    <col min="8" max="8" width="17.33203125" bestFit="1" customWidth="1"/>
    <col min="9" max="9" width="15.1640625" bestFit="1" customWidth="1"/>
    <col min="10" max="10" width="17.33203125" bestFit="1" customWidth="1"/>
    <col min="11" max="11" width="15.1640625" bestFit="1" customWidth="1"/>
    <col min="12" max="12" width="17.33203125" bestFit="1" customWidth="1"/>
    <col min="13" max="13" width="15.1640625" bestFit="1" customWidth="1"/>
    <col min="14" max="14" width="17.33203125" bestFit="1" customWidth="1"/>
    <col min="15" max="15" width="15.1640625" bestFit="1" customWidth="1"/>
  </cols>
  <sheetData>
    <row r="1" spans="2:15" ht="17" thickBot="1" x14ac:dyDescent="0.25"/>
    <row r="2" spans="2:15" x14ac:dyDescent="0.2">
      <c r="B2" s="15"/>
      <c r="C2" s="16"/>
      <c r="D2" s="16"/>
      <c r="E2" s="16"/>
      <c r="F2" s="35" t="s">
        <v>26</v>
      </c>
      <c r="G2" s="35"/>
      <c r="H2" s="35" t="s">
        <v>27</v>
      </c>
      <c r="I2" s="35"/>
      <c r="J2" s="35" t="s">
        <v>28</v>
      </c>
      <c r="K2" s="35"/>
      <c r="L2" s="35" t="s">
        <v>29</v>
      </c>
      <c r="M2" s="35"/>
      <c r="N2" s="35" t="s">
        <v>35</v>
      </c>
      <c r="O2" s="36"/>
    </row>
    <row r="3" spans="2:15" x14ac:dyDescent="0.2">
      <c r="B3" s="25" t="s">
        <v>40</v>
      </c>
      <c r="C3" s="27" t="s">
        <v>41</v>
      </c>
      <c r="D3" s="28" t="s">
        <v>42</v>
      </c>
      <c r="E3" s="29" t="s">
        <v>43</v>
      </c>
      <c r="F3" s="2" t="s">
        <v>25</v>
      </c>
      <c r="G3" s="2" t="s">
        <v>30</v>
      </c>
      <c r="H3" s="2" t="s">
        <v>25</v>
      </c>
      <c r="I3" s="2" t="s">
        <v>30</v>
      </c>
      <c r="J3" s="2" t="s">
        <v>25</v>
      </c>
      <c r="K3" s="2" t="s">
        <v>30</v>
      </c>
      <c r="L3" s="2" t="s">
        <v>25</v>
      </c>
      <c r="M3" s="2" t="s">
        <v>30</v>
      </c>
      <c r="N3" s="2" t="s">
        <v>25</v>
      </c>
      <c r="O3" s="17" t="s">
        <v>30</v>
      </c>
    </row>
    <row r="4" spans="2:15" x14ac:dyDescent="0.2">
      <c r="B4" s="26">
        <v>3500</v>
      </c>
      <c r="C4" s="30">
        <v>3</v>
      </c>
      <c r="D4" s="8">
        <f>B4/(C4*4200)</f>
        <v>0.27777777777777779</v>
      </c>
      <c r="E4" s="31">
        <f>3600*D4</f>
        <v>1000</v>
      </c>
      <c r="F4" s="18">
        <f>100*(($E4/1000)/'Heat Meters'!$K$8)^2</f>
        <v>7.6</v>
      </c>
      <c r="G4" s="18">
        <f>(($E4/1000)*1000*9.81*(F4/10)/(3600))/'Heat Meters'!$D$44</f>
        <v>3.4516666666666671</v>
      </c>
      <c r="H4" s="18">
        <f>100*(($E4/1000)/'Heat Meters'!$K$9)^2</f>
        <v>3.1679999999999993</v>
      </c>
      <c r="I4" s="18">
        <f>(($E4/1000)*1000*9.81*(H4/10)/(3600))/'Heat Meters'!$D$44</f>
        <v>1.4387999999999996</v>
      </c>
      <c r="J4" s="18">
        <f>100*(($E4/1000)/'Heat Meters'!$K$10)^2</f>
        <v>0.73469387755102022</v>
      </c>
      <c r="K4" s="18">
        <f>(($E4/1000)*1000*9.81*(J4/10)/(3600))/'Heat Meters'!$D$44</f>
        <v>0.33367346938775505</v>
      </c>
      <c r="L4" s="18">
        <f>100*(($E4/1000)/'Heat Meters'!$K$11)^2</f>
        <v>0.27777777777777779</v>
      </c>
      <c r="M4" s="18">
        <f>(($E4/1000)*1000*9.81*(L4/10)/(3600))/'Heat Meters'!$D$44</f>
        <v>0.12615740740740741</v>
      </c>
      <c r="N4" s="18">
        <f>100*(($E4/1000)/'Heat Meters'!$K$12)^2</f>
        <v>0.17999999999999994</v>
      </c>
      <c r="O4" s="19">
        <f>(($E4/1000)*1000*9.81*(N4/10)/(3600))/'Heat Meters'!$D$44</f>
        <v>8.1749999999999989E-2</v>
      </c>
    </row>
    <row r="5" spans="2:15" x14ac:dyDescent="0.2">
      <c r="B5" s="26">
        <v>5000</v>
      </c>
      <c r="C5" s="30">
        <v>3</v>
      </c>
      <c r="D5" s="8">
        <f t="shared" ref="D5:D18" si="0">B5/(C5*4200)</f>
        <v>0.3968253968253968</v>
      </c>
      <c r="E5" s="31">
        <f t="shared" ref="E5:E23" si="1">3600*D5</f>
        <v>1428.5714285714284</v>
      </c>
      <c r="F5" s="18">
        <f>100*(($E5/1000)/'Heat Meters'!$K$8)^2</f>
        <v>15.510204081632651</v>
      </c>
      <c r="G5" s="18">
        <f>(($E5/1000)*1000*9.81*(F5/10)/(3600))/'Heat Meters'!$D$44</f>
        <v>10.063168124392613</v>
      </c>
      <c r="H5" s="18">
        <f>100*(($E5/1000)/'Heat Meters'!$K$9)^2</f>
        <v>6.4653061224489772</v>
      </c>
      <c r="I5" s="18">
        <f>(($E5/1000)*1000*9.81*(H5/10)/(3600))/'Heat Meters'!$D$44</f>
        <v>4.1947521865889206</v>
      </c>
      <c r="J5" s="18">
        <f>100*(($E5/1000)/'Heat Meters'!$K$10)^2</f>
        <v>1.4993752603082042</v>
      </c>
      <c r="K5" s="18">
        <f>(($E5/1000)*1000*9.81*(J5/10)/(3600))/'Heat Meters'!$D$44</f>
        <v>0.97280894865234668</v>
      </c>
      <c r="L5" s="18">
        <f>100*(($E5/1000)/'Heat Meters'!$K$11)^2</f>
        <v>0.56689342403628096</v>
      </c>
      <c r="M5" s="18">
        <f>(($E5/1000)*1000*9.81*(L5/10)/(3600))/'Heat Meters'!$D$44</f>
        <v>0.36780585249972986</v>
      </c>
      <c r="N5" s="18">
        <f>100*(($E5/1000)/'Heat Meters'!$K$12)^2</f>
        <v>0.36734693877551006</v>
      </c>
      <c r="O5" s="19">
        <f>(($E5/1000)*1000*9.81*(N5/10)/(3600))/'Heat Meters'!$D$44</f>
        <v>0.23833819241982496</v>
      </c>
    </row>
    <row r="6" spans="2:15" x14ac:dyDescent="0.2">
      <c r="B6" s="26">
        <v>7000</v>
      </c>
      <c r="C6" s="30">
        <v>3</v>
      </c>
      <c r="D6" s="8">
        <f t="shared" si="0"/>
        <v>0.55555555555555558</v>
      </c>
      <c r="E6" s="31">
        <f t="shared" si="1"/>
        <v>2000</v>
      </c>
      <c r="F6" s="18">
        <f>100*(($E6/1000)/'Heat Meters'!$K$8)^2</f>
        <v>30.4</v>
      </c>
      <c r="G6" s="18">
        <f>(($E6/1000)*1000*9.81*(F6/10)/(3600))/'Heat Meters'!$D$44</f>
        <v>27.613333333333337</v>
      </c>
      <c r="H6" s="18">
        <f>100*(($E6/1000)/'Heat Meters'!$K$9)^2</f>
        <v>12.671999999999997</v>
      </c>
      <c r="I6" s="18">
        <f>(($E6/1000)*1000*9.81*(H6/10)/(3600))/'Heat Meters'!$D$44</f>
        <v>11.510399999999997</v>
      </c>
      <c r="J6" s="18">
        <f>100*(($E6/1000)/'Heat Meters'!$K$10)^2</f>
        <v>2.9387755102040809</v>
      </c>
      <c r="K6" s="18">
        <f>(($E6/1000)*1000*9.81*(J6/10)/(3600))/'Heat Meters'!$D$44</f>
        <v>2.6693877551020404</v>
      </c>
      <c r="L6" s="18">
        <f>100*(($E6/1000)/'Heat Meters'!$K$11)^2</f>
        <v>1.1111111111111112</v>
      </c>
      <c r="M6" s="18">
        <f>(($E6/1000)*1000*9.81*(L6/10)/(3600))/'Heat Meters'!$D$44</f>
        <v>1.0092592592592593</v>
      </c>
      <c r="N6" s="18">
        <f>100*(($E6/1000)/'Heat Meters'!$K$12)^2</f>
        <v>0.71999999999999975</v>
      </c>
      <c r="O6" s="19">
        <f>(($E6/1000)*1000*9.81*(N6/10)/(3600))/'Heat Meters'!$D$44</f>
        <v>0.65399999999999991</v>
      </c>
    </row>
    <row r="7" spans="2:15" x14ac:dyDescent="0.2">
      <c r="B7" s="26">
        <v>10000</v>
      </c>
      <c r="C7" s="30">
        <v>3</v>
      </c>
      <c r="D7" s="8">
        <f t="shared" si="0"/>
        <v>0.79365079365079361</v>
      </c>
      <c r="E7" s="31">
        <f t="shared" si="1"/>
        <v>2857.1428571428569</v>
      </c>
      <c r="F7" s="18">
        <f>100*(($E7/1000)/'Heat Meters'!$K$8)^2</f>
        <v>62.040816326530603</v>
      </c>
      <c r="G7" s="18">
        <f>(($E7/1000)*1000*9.81*(F7/10)/(3600))/'Heat Meters'!$D$44</f>
        <v>80.505344995140902</v>
      </c>
      <c r="H7" s="18">
        <f>100*(($E7/1000)/'Heat Meters'!$K$9)^2</f>
        <v>25.861224489795909</v>
      </c>
      <c r="I7" s="18">
        <f>(($E7/1000)*1000*9.81*(H7/10)/(3600))/'Heat Meters'!$D$44</f>
        <v>33.558017492711365</v>
      </c>
      <c r="J7" s="18">
        <f>100*(($E7/1000)/'Heat Meters'!$K$10)^2</f>
        <v>5.9975010412328169</v>
      </c>
      <c r="K7" s="18">
        <f>(($E7/1000)*1000*9.81*(J7/10)/(3600))/'Heat Meters'!$D$44</f>
        <v>7.7824715892187735</v>
      </c>
      <c r="L7" s="18">
        <f>100*(($E7/1000)/'Heat Meters'!$K$11)^2</f>
        <v>2.2675736961451238</v>
      </c>
      <c r="M7" s="18">
        <f>(($E7/1000)*1000*9.81*(L7/10)/(3600))/'Heat Meters'!$D$44</f>
        <v>2.9424468199978389</v>
      </c>
      <c r="N7" s="18">
        <f>100*(($E7/1000)/'Heat Meters'!$K$12)^2</f>
        <v>1.4693877551020402</v>
      </c>
      <c r="O7" s="19">
        <f>(($E7/1000)*1000*9.81*(N7/10)/(3600))/'Heat Meters'!$D$44</f>
        <v>1.9067055393585997</v>
      </c>
    </row>
    <row r="8" spans="2:15" x14ac:dyDescent="0.2">
      <c r="B8" s="26">
        <v>12000</v>
      </c>
      <c r="C8" s="30">
        <v>3</v>
      </c>
      <c r="D8" s="8">
        <f t="shared" si="0"/>
        <v>0.95238095238095233</v>
      </c>
      <c r="E8" s="31">
        <f t="shared" si="1"/>
        <v>3428.5714285714284</v>
      </c>
      <c r="F8" s="18">
        <f>100*(($E8/1000)/'Heat Meters'!$K$8)^2</f>
        <v>89.338775510204073</v>
      </c>
      <c r="G8" s="18">
        <f>(($E8/1000)*1000*9.81*(F8/10)/(3600))/'Heat Meters'!$D$44</f>
        <v>139.1132361516035</v>
      </c>
      <c r="H8" s="18">
        <f>100*(($E8/1000)/'Heat Meters'!$K$9)^2</f>
        <v>37.240163265306123</v>
      </c>
      <c r="I8" s="18">
        <f>(($E8/1000)*1000*9.81*(H8/10)/(3600))/'Heat Meters'!$D$44</f>
        <v>57.988254227405257</v>
      </c>
      <c r="J8" s="18">
        <f>100*(($E8/1000)/'Heat Meters'!$K$10)^2</f>
        <v>8.6364014993752587</v>
      </c>
      <c r="K8" s="18">
        <f>(($E8/1000)*1000*9.81*(J8/10)/(3600))/'Heat Meters'!$D$44</f>
        <v>13.448110906170049</v>
      </c>
      <c r="L8" s="18">
        <f>100*(($E8/1000)/'Heat Meters'!$K$11)^2</f>
        <v>3.2653061224489792</v>
      </c>
      <c r="M8" s="18">
        <f>(($E8/1000)*1000*9.81*(L8/10)/(3600))/'Heat Meters'!$D$44</f>
        <v>5.0845481049562684</v>
      </c>
      <c r="N8" s="18">
        <f>100*(($E8/1000)/'Heat Meters'!$K$12)^2</f>
        <v>2.1159183673469384</v>
      </c>
      <c r="O8" s="19">
        <f>(($E8/1000)*1000*9.81*(N8/10)/(3600))/'Heat Meters'!$D$44</f>
        <v>3.2947871720116613</v>
      </c>
    </row>
    <row r="9" spans="2:15" x14ac:dyDescent="0.2">
      <c r="B9" s="26">
        <v>3500</v>
      </c>
      <c r="C9" s="30">
        <v>5</v>
      </c>
      <c r="D9" s="8">
        <f t="shared" si="0"/>
        <v>0.16666666666666666</v>
      </c>
      <c r="E9" s="31">
        <f t="shared" si="1"/>
        <v>600</v>
      </c>
      <c r="F9" s="18">
        <f>100*(($E9/1000)/'Heat Meters'!$K$8)^2</f>
        <v>2.7359999999999998</v>
      </c>
      <c r="G9" s="18">
        <f>(($E9/1000)*1000*9.81*(F9/10)/(3600))/'Heat Meters'!$D$44</f>
        <v>0.74555999999999989</v>
      </c>
      <c r="H9" s="18">
        <f>100*(($E9/1000)/'Heat Meters'!$K$9)^2</f>
        <v>1.1404799999999997</v>
      </c>
      <c r="I9" s="18">
        <f>(($E9/1000)*1000*9.81*(H9/10)/(3600))/'Heat Meters'!$D$44</f>
        <v>0.31078079999999997</v>
      </c>
      <c r="J9" s="18">
        <f>100*(($E9/1000)/'Heat Meters'!$K$10)^2</f>
        <v>0.2644897959183673</v>
      </c>
      <c r="K9" s="18">
        <f>(($E9/1000)*1000*9.81*(J9/10)/(3600))/'Heat Meters'!$D$44</f>
        <v>7.2073469387755093E-2</v>
      </c>
      <c r="L9" s="18">
        <f>100*(($E9/1000)/'Heat Meters'!$K$11)^2</f>
        <v>9.9999999999999978E-2</v>
      </c>
      <c r="M9" s="18">
        <f>(($E9/1000)*1000*9.81*(L9/10)/(3600))/'Heat Meters'!$D$44</f>
        <v>2.7249999999999996E-2</v>
      </c>
      <c r="N9" s="18">
        <f>100*(($E9/1000)/'Heat Meters'!$K$12)^2</f>
        <v>6.4799999999999983E-2</v>
      </c>
      <c r="O9" s="19">
        <f>(($E9/1000)*1000*9.81*(N9/10)/(3600))/'Heat Meters'!$D$44</f>
        <v>1.7657999999999993E-2</v>
      </c>
    </row>
    <row r="10" spans="2:15" x14ac:dyDescent="0.2">
      <c r="B10" s="26">
        <v>5000</v>
      </c>
      <c r="C10" s="30">
        <v>5</v>
      </c>
      <c r="D10" s="8">
        <f t="shared" si="0"/>
        <v>0.23809523809523808</v>
      </c>
      <c r="E10" s="31">
        <f t="shared" si="1"/>
        <v>857.14285714285711</v>
      </c>
      <c r="F10" s="18">
        <f>100*(($E10/1000)/'Heat Meters'!$K$8)^2</f>
        <v>5.5836734693877546</v>
      </c>
      <c r="G10" s="18">
        <f>(($E10/1000)*1000*9.81*(F10/10)/(3600))/'Heat Meters'!$D$44</f>
        <v>2.1736443148688047</v>
      </c>
      <c r="H10" s="18">
        <f>100*(($E10/1000)/'Heat Meters'!$K$9)^2</f>
        <v>2.3275102040816327</v>
      </c>
      <c r="I10" s="18">
        <f>(($E10/1000)*1000*9.81*(H10/10)/(3600))/'Heat Meters'!$D$44</f>
        <v>0.90606647230320714</v>
      </c>
      <c r="J10" s="18">
        <f>100*(($E10/1000)/'Heat Meters'!$K$10)^2</f>
        <v>0.53977509371095367</v>
      </c>
      <c r="K10" s="18">
        <f>(($E10/1000)*1000*9.81*(J10/10)/(3600))/'Heat Meters'!$D$44</f>
        <v>0.21012673290890702</v>
      </c>
      <c r="L10" s="18">
        <f>100*(($E10/1000)/'Heat Meters'!$K$11)^2</f>
        <v>0.2040816326530612</v>
      </c>
      <c r="M10" s="18">
        <f>(($E10/1000)*1000*9.81*(L10/10)/(3600))/'Heat Meters'!$D$44</f>
        <v>7.9446064139941694E-2</v>
      </c>
      <c r="N10" s="18">
        <f>100*(($E10/1000)/'Heat Meters'!$K$12)^2</f>
        <v>0.13224489795918365</v>
      </c>
      <c r="O10" s="19">
        <f>(($E10/1000)*1000*9.81*(N10/10)/(3600))/'Heat Meters'!$D$44</f>
        <v>5.1481049562682207E-2</v>
      </c>
    </row>
    <row r="11" spans="2:15" x14ac:dyDescent="0.2">
      <c r="B11" s="26">
        <v>7000</v>
      </c>
      <c r="C11" s="30">
        <v>5</v>
      </c>
      <c r="D11" s="8">
        <f t="shared" si="0"/>
        <v>0.33333333333333331</v>
      </c>
      <c r="E11" s="31">
        <f t="shared" si="1"/>
        <v>1200</v>
      </c>
      <c r="F11" s="18">
        <f>100*(($E11/1000)/'Heat Meters'!$K$8)^2</f>
        <v>10.943999999999999</v>
      </c>
      <c r="G11" s="18">
        <f>(($E11/1000)*1000*9.81*(F11/10)/(3600))/'Heat Meters'!$D$44</f>
        <v>5.9644799999999991</v>
      </c>
      <c r="H11" s="18">
        <f>100*(($E11/1000)/'Heat Meters'!$K$9)^2</f>
        <v>4.5619199999999989</v>
      </c>
      <c r="I11" s="18">
        <f>(($E11/1000)*1000*9.81*(H11/10)/(3600))/'Heat Meters'!$D$44</f>
        <v>2.4862463999999997</v>
      </c>
      <c r="J11" s="18">
        <f>100*(($E11/1000)/'Heat Meters'!$K$10)^2</f>
        <v>1.0579591836734692</v>
      </c>
      <c r="K11" s="18">
        <f>(($E11/1000)*1000*9.81*(J11/10)/(3600))/'Heat Meters'!$D$44</f>
        <v>0.57658775510204074</v>
      </c>
      <c r="L11" s="18">
        <f>100*(($E11/1000)/'Heat Meters'!$K$11)^2</f>
        <v>0.39999999999999991</v>
      </c>
      <c r="M11" s="18">
        <f>(($E11/1000)*1000*9.81*(L11/10)/(3600))/'Heat Meters'!$D$44</f>
        <v>0.21799999999999997</v>
      </c>
      <c r="N11" s="18">
        <f>100*(($E11/1000)/'Heat Meters'!$K$12)^2</f>
        <v>0.25919999999999993</v>
      </c>
      <c r="O11" s="19">
        <f>(($E11/1000)*1000*9.81*(N11/10)/(3600))/'Heat Meters'!$D$44</f>
        <v>0.14126399999999995</v>
      </c>
    </row>
    <row r="12" spans="2:15" x14ac:dyDescent="0.2">
      <c r="B12" s="26">
        <v>10000</v>
      </c>
      <c r="C12" s="30">
        <v>5</v>
      </c>
      <c r="D12" s="8">
        <f t="shared" si="0"/>
        <v>0.47619047619047616</v>
      </c>
      <c r="E12" s="31">
        <f t="shared" si="1"/>
        <v>1714.2857142857142</v>
      </c>
      <c r="F12" s="18">
        <f>100*(($E12/1000)/'Heat Meters'!$K$8)^2</f>
        <v>22.334693877551018</v>
      </c>
      <c r="G12" s="18">
        <f>(($E12/1000)*1000*9.81*(F12/10)/(3600))/'Heat Meters'!$D$44</f>
        <v>17.389154518950438</v>
      </c>
      <c r="H12" s="18">
        <f>100*(($E12/1000)/'Heat Meters'!$K$9)^2</f>
        <v>9.3100408163265307</v>
      </c>
      <c r="I12" s="18">
        <f>(($E12/1000)*1000*9.81*(H12/10)/(3600))/'Heat Meters'!$D$44</f>
        <v>7.2485317784256571</v>
      </c>
      <c r="J12" s="18">
        <f>100*(($E12/1000)/'Heat Meters'!$K$10)^2</f>
        <v>2.1591003748438147</v>
      </c>
      <c r="K12" s="18">
        <f>(($E12/1000)*1000*9.81*(J12/10)/(3600))/'Heat Meters'!$D$44</f>
        <v>1.6810138632712561</v>
      </c>
      <c r="L12" s="18">
        <f>100*(($E12/1000)/'Heat Meters'!$K$11)^2</f>
        <v>0.81632653061224481</v>
      </c>
      <c r="M12" s="18">
        <f>(($E12/1000)*1000*9.81*(L12/10)/(3600))/'Heat Meters'!$D$44</f>
        <v>0.63556851311953355</v>
      </c>
      <c r="N12" s="18">
        <f>100*(($E12/1000)/'Heat Meters'!$K$12)^2</f>
        <v>0.5289795918367346</v>
      </c>
      <c r="O12" s="19">
        <f>(($E12/1000)*1000*9.81*(N12/10)/(3600))/'Heat Meters'!$D$44</f>
        <v>0.41184839650145766</v>
      </c>
    </row>
    <row r="13" spans="2:15" x14ac:dyDescent="0.2">
      <c r="B13" s="26">
        <v>12000</v>
      </c>
      <c r="C13" s="30">
        <v>5</v>
      </c>
      <c r="D13" s="8">
        <f t="shared" si="0"/>
        <v>0.5714285714285714</v>
      </c>
      <c r="E13" s="31">
        <f t="shared" si="1"/>
        <v>2057.1428571428569</v>
      </c>
      <c r="F13" s="18">
        <f>100*(($E13/1000)/'Heat Meters'!$K$8)^2</f>
        <v>32.16195918367346</v>
      </c>
      <c r="G13" s="18">
        <f>(($E13/1000)*1000*9.81*(F13/10)/(3600))/'Heat Meters'!$D$44</f>
        <v>30.048459008746349</v>
      </c>
      <c r="H13" s="18">
        <f>100*(($E13/1000)/'Heat Meters'!$K$9)^2</f>
        <v>13.406458775510199</v>
      </c>
      <c r="I13" s="18">
        <f>(($E13/1000)*1000*9.81*(H13/10)/(3600))/'Heat Meters'!$D$44</f>
        <v>12.525462913119529</v>
      </c>
      <c r="J13" s="18">
        <f>100*(($E13/1000)/'Heat Meters'!$K$10)^2</f>
        <v>3.1091045397750929</v>
      </c>
      <c r="K13" s="18">
        <f>(($E13/1000)*1000*9.81*(J13/10)/(3600))/'Heat Meters'!$D$44</f>
        <v>2.9047919557327293</v>
      </c>
      <c r="L13" s="18">
        <f>100*(($E13/1000)/'Heat Meters'!$K$11)^2</f>
        <v>1.1755102040816325</v>
      </c>
      <c r="M13" s="18">
        <f>(($E13/1000)*1000*9.81*(L13/10)/(3600))/'Heat Meters'!$D$44</f>
        <v>1.098262390670554</v>
      </c>
      <c r="N13" s="18">
        <f>100*(($E13/1000)/'Heat Meters'!$K$12)^2</f>
        <v>0.76173061224489769</v>
      </c>
      <c r="O13" s="19">
        <f>(($E13/1000)*1000*9.81*(N13/10)/(3600))/'Heat Meters'!$D$44</f>
        <v>0.71167402915451872</v>
      </c>
    </row>
    <row r="14" spans="2:15" x14ac:dyDescent="0.2">
      <c r="B14" s="26">
        <v>3500</v>
      </c>
      <c r="C14" s="30">
        <v>7</v>
      </c>
      <c r="D14" s="8">
        <f t="shared" si="0"/>
        <v>0.11904761904761904</v>
      </c>
      <c r="E14" s="31">
        <f t="shared" si="1"/>
        <v>428.57142857142856</v>
      </c>
      <c r="F14" s="18">
        <f>100*(($E14/1000)/'Heat Meters'!$K$8)^2</f>
        <v>1.3959183673469386</v>
      </c>
      <c r="G14" s="18">
        <f>(($E14/1000)*1000*9.81*(F14/10)/(3600))/'Heat Meters'!$D$44</f>
        <v>0.27170553935860059</v>
      </c>
      <c r="H14" s="18">
        <f>100*(($E14/1000)/'Heat Meters'!$K$9)^2</f>
        <v>0.58187755102040817</v>
      </c>
      <c r="I14" s="18">
        <f>(($E14/1000)*1000*9.81*(H14/10)/(3600))/'Heat Meters'!$D$44</f>
        <v>0.11325830903790089</v>
      </c>
      <c r="J14" s="18">
        <f>100*(($E14/1000)/'Heat Meters'!$K$10)^2</f>
        <v>0.13494377342773842</v>
      </c>
      <c r="K14" s="18">
        <f>(($E14/1000)*1000*9.81*(J14/10)/(3600))/'Heat Meters'!$D$44</f>
        <v>2.6265841613613377E-2</v>
      </c>
      <c r="L14" s="18">
        <f>100*(($E14/1000)/'Heat Meters'!$K$11)^2</f>
        <v>5.10204081632653E-2</v>
      </c>
      <c r="M14" s="18">
        <f>(($E14/1000)*1000*9.81*(L14/10)/(3600))/'Heat Meters'!$D$44</f>
        <v>9.9307580174927117E-3</v>
      </c>
      <c r="N14" s="18">
        <f>100*(($E14/1000)/'Heat Meters'!$K$12)^2</f>
        <v>3.3061224489795912E-2</v>
      </c>
      <c r="O14" s="19">
        <f>(($E14/1000)*1000*9.81*(N14/10)/(3600))/'Heat Meters'!$D$44</f>
        <v>6.4351311953352759E-3</v>
      </c>
    </row>
    <row r="15" spans="2:15" x14ac:dyDescent="0.2">
      <c r="B15" s="26">
        <v>5000</v>
      </c>
      <c r="C15" s="30">
        <v>7</v>
      </c>
      <c r="D15" s="8">
        <f t="shared" si="0"/>
        <v>0.17006802721088435</v>
      </c>
      <c r="E15" s="31">
        <f t="shared" si="1"/>
        <v>612.24489795918362</v>
      </c>
      <c r="F15" s="18">
        <f>100*(($E15/1000)/'Heat Meters'!$K$8)^2</f>
        <v>2.8488129945855882</v>
      </c>
      <c r="G15" s="18">
        <f>(($E15/1000)*1000*9.81*(F15/10)/(3600))/'Heat Meters'!$D$44</f>
        <v>0.79214442961691101</v>
      </c>
      <c r="H15" s="18">
        <f>100*(($E15/1000)/'Heat Meters'!$K$9)^2</f>
        <v>1.1875052061640978</v>
      </c>
      <c r="I15" s="18">
        <f>(($E15/1000)*1000*9.81*(H15/10)/(3600))/'Heat Meters'!$D$44</f>
        <v>0.33019915171399661</v>
      </c>
      <c r="J15" s="18">
        <f>100*(($E15/1000)/'Heat Meters'!$K$10)^2</f>
        <v>0.27539545597497628</v>
      </c>
      <c r="K15" s="18">
        <f>(($E15/1000)*1000*9.81*(J15/10)/(3600))/'Heat Meters'!$D$44</f>
        <v>7.6576797707327574E-2</v>
      </c>
      <c r="L15" s="18">
        <f>100*(($E15/1000)/'Heat Meters'!$K$11)^2</f>
        <v>0.10412328196584753</v>
      </c>
      <c r="M15" s="18">
        <f>(($E15/1000)*1000*9.81*(L15/10)/(3600))/'Heat Meters'!$D$44</f>
        <v>2.8952647281319847E-2</v>
      </c>
      <c r="N15" s="18">
        <f>100*(($E15/1000)/'Heat Meters'!$K$12)^2</f>
        <v>6.7471886713869195E-2</v>
      </c>
      <c r="O15" s="19">
        <f>(($E15/1000)*1000*9.81*(N15/10)/(3600))/'Heat Meters'!$D$44</f>
        <v>1.8761315438295258E-2</v>
      </c>
    </row>
    <row r="16" spans="2:15" x14ac:dyDescent="0.2">
      <c r="B16" s="26">
        <v>7000</v>
      </c>
      <c r="C16" s="30">
        <v>7</v>
      </c>
      <c r="D16" s="8">
        <f t="shared" si="0"/>
        <v>0.23809523809523808</v>
      </c>
      <c r="E16" s="31">
        <f t="shared" si="1"/>
        <v>857.14285714285711</v>
      </c>
      <c r="F16" s="18">
        <f>100*(($E16/1000)/'Heat Meters'!$K$8)^2</f>
        <v>5.5836734693877546</v>
      </c>
      <c r="G16" s="18">
        <f>(($E16/1000)*1000*9.81*(F16/10)/(3600))/'Heat Meters'!$D$44</f>
        <v>2.1736443148688047</v>
      </c>
      <c r="H16" s="18">
        <f>100*(($E16/1000)/'Heat Meters'!$K$9)^2</f>
        <v>2.3275102040816327</v>
      </c>
      <c r="I16" s="18">
        <f>(($E16/1000)*1000*9.81*(H16/10)/(3600))/'Heat Meters'!$D$44</f>
        <v>0.90606647230320714</v>
      </c>
      <c r="J16" s="18">
        <f>100*(($E16/1000)/'Heat Meters'!$K$10)^2</f>
        <v>0.53977509371095367</v>
      </c>
      <c r="K16" s="18">
        <f>(($E16/1000)*1000*9.81*(J16/10)/(3600))/'Heat Meters'!$D$44</f>
        <v>0.21012673290890702</v>
      </c>
      <c r="L16" s="18">
        <f>100*(($E16/1000)/'Heat Meters'!$K$11)^2</f>
        <v>0.2040816326530612</v>
      </c>
      <c r="M16" s="18">
        <f>(($E16/1000)*1000*9.81*(L16/10)/(3600))/'Heat Meters'!$D$44</f>
        <v>7.9446064139941694E-2</v>
      </c>
      <c r="N16" s="18">
        <f>100*(($E16/1000)/'Heat Meters'!$K$12)^2</f>
        <v>0.13224489795918365</v>
      </c>
      <c r="O16" s="19">
        <f>(($E16/1000)*1000*9.81*(N16/10)/(3600))/'Heat Meters'!$D$44</f>
        <v>5.1481049562682207E-2</v>
      </c>
    </row>
    <row r="17" spans="2:15" x14ac:dyDescent="0.2">
      <c r="B17" s="26">
        <v>10000</v>
      </c>
      <c r="C17" s="30">
        <v>7</v>
      </c>
      <c r="D17" s="8">
        <f t="shared" si="0"/>
        <v>0.3401360544217687</v>
      </c>
      <c r="E17" s="31">
        <f t="shared" si="1"/>
        <v>1224.4897959183672</v>
      </c>
      <c r="F17" s="18">
        <f>100*(($E17/1000)/'Heat Meters'!$K$8)^2</f>
        <v>11.395251978342353</v>
      </c>
      <c r="G17" s="18">
        <f>(($E17/1000)*1000*9.81*(F17/10)/(3600))/'Heat Meters'!$D$44</f>
        <v>6.337155436935288</v>
      </c>
      <c r="H17" s="18">
        <f>100*(($E17/1000)/'Heat Meters'!$K$9)^2</f>
        <v>4.7500208246563913</v>
      </c>
      <c r="I17" s="18">
        <f>(($E17/1000)*1000*9.81*(H17/10)/(3600))/'Heat Meters'!$D$44</f>
        <v>2.6415932137119729</v>
      </c>
      <c r="J17" s="18">
        <f>100*(($E17/1000)/'Heat Meters'!$K$10)^2</f>
        <v>1.1015818238999051</v>
      </c>
      <c r="K17" s="18">
        <f>(($E17/1000)*1000*9.81*(J17/10)/(3600))/'Heat Meters'!$D$44</f>
        <v>0.61261438165862059</v>
      </c>
      <c r="L17" s="18">
        <f>100*(($E17/1000)/'Heat Meters'!$K$11)^2</f>
        <v>0.4164931278633901</v>
      </c>
      <c r="M17" s="18">
        <f>(($E17/1000)*1000*9.81*(L17/10)/(3600))/'Heat Meters'!$D$44</f>
        <v>0.23162117825055878</v>
      </c>
      <c r="N17" s="18">
        <f>100*(($E17/1000)/'Heat Meters'!$K$12)^2</f>
        <v>0.26988754685547678</v>
      </c>
      <c r="O17" s="19">
        <f>(($E17/1000)*1000*9.81*(N17/10)/(3600))/'Heat Meters'!$D$44</f>
        <v>0.15009052350636207</v>
      </c>
    </row>
    <row r="18" spans="2:15" x14ac:dyDescent="0.2">
      <c r="B18" s="26">
        <v>12000</v>
      </c>
      <c r="C18" s="30">
        <v>7</v>
      </c>
      <c r="D18" s="8">
        <f t="shared" si="0"/>
        <v>0.40816326530612246</v>
      </c>
      <c r="E18" s="31">
        <f t="shared" si="1"/>
        <v>1469.387755102041</v>
      </c>
      <c r="F18" s="18">
        <f>100*(($E18/1000)/'Heat Meters'!$K$8)^2</f>
        <v>16.409162848812997</v>
      </c>
      <c r="G18" s="18">
        <f>(($E18/1000)*1000*9.81*(F18/10)/(3600))/'Heat Meters'!$D$44</f>
        <v>10.950604595024185</v>
      </c>
      <c r="H18" s="18">
        <f>100*(($E18/1000)/'Heat Meters'!$K$9)^2</f>
        <v>6.8400299875052069</v>
      </c>
      <c r="I18" s="18">
        <f>(($E18/1000)*1000*9.81*(H18/10)/(3600))/'Heat Meters'!$D$44</f>
        <v>4.5646730732942924</v>
      </c>
      <c r="J18" s="18">
        <f>100*(($E18/1000)/'Heat Meters'!$K$10)^2</f>
        <v>1.5862778264158637</v>
      </c>
      <c r="K18" s="18">
        <f>(($E18/1000)*1000*9.81*(J18/10)/(3600))/'Heat Meters'!$D$44</f>
        <v>1.0585976515060971</v>
      </c>
      <c r="L18" s="18">
        <f>100*(($E18/1000)/'Heat Meters'!$K$11)^2</f>
        <v>0.599750104123282</v>
      </c>
      <c r="M18" s="18">
        <f>(($E18/1000)*1000*9.81*(L18/10)/(3600))/'Heat Meters'!$D$44</f>
        <v>0.40024139601696584</v>
      </c>
      <c r="N18" s="18">
        <f>100*(($E18/1000)/'Heat Meters'!$K$12)^2</f>
        <v>0.38863806747188678</v>
      </c>
      <c r="O18" s="19">
        <f>(($E18/1000)*1000*9.81*(N18/10)/(3600))/'Heat Meters'!$D$44</f>
        <v>0.25935642461899389</v>
      </c>
    </row>
    <row r="19" spans="2:15" x14ac:dyDescent="0.2">
      <c r="B19" s="26">
        <v>3500</v>
      </c>
      <c r="C19" s="30">
        <v>10</v>
      </c>
      <c r="D19" s="8">
        <f t="shared" ref="D19:D23" si="2">B19/(C19*4200)</f>
        <v>8.3333333333333329E-2</v>
      </c>
      <c r="E19" s="31">
        <f t="shared" si="1"/>
        <v>300</v>
      </c>
      <c r="F19" s="18">
        <f>100*(($E19/1000)/'Heat Meters'!$K$8)^2</f>
        <v>0.68399999999999994</v>
      </c>
      <c r="G19" s="18">
        <f>(($E19/1000)*1000*9.81*(F19/10)/(3600))/'Heat Meters'!$D$44</f>
        <v>9.3194999999999986E-2</v>
      </c>
      <c r="H19" s="18">
        <f>100*(($E19/1000)/'Heat Meters'!$K$9)^2</f>
        <v>0.28511999999999993</v>
      </c>
      <c r="I19" s="18">
        <f>(($E19/1000)*1000*9.81*(H19/10)/(3600))/'Heat Meters'!$D$44</f>
        <v>3.8847599999999996E-2</v>
      </c>
      <c r="J19" s="18">
        <f>100*(($E19/1000)/'Heat Meters'!$K$10)^2</f>
        <v>6.6122448979591825E-2</v>
      </c>
      <c r="K19" s="18">
        <f>(($E19/1000)*1000*9.81*(J19/10)/(3600))/'Heat Meters'!$D$44</f>
        <v>9.0091836734693866E-3</v>
      </c>
      <c r="L19" s="18">
        <f>100*(($E19/1000)/'Heat Meters'!$K$11)^2</f>
        <v>2.4999999999999994E-2</v>
      </c>
      <c r="M19" s="18">
        <f>(($E19/1000)*1000*9.81*(L19/10)/(3600))/'Heat Meters'!$D$44</f>
        <v>3.4062499999999996E-3</v>
      </c>
      <c r="N19" s="18">
        <f>100*(($E19/1000)/'Heat Meters'!$K$12)^2</f>
        <v>1.6199999999999996E-2</v>
      </c>
      <c r="O19" s="19">
        <f>(($E19/1000)*1000*9.81*(N19/10)/(3600))/'Heat Meters'!$D$44</f>
        <v>2.2072499999999991E-3</v>
      </c>
    </row>
    <row r="20" spans="2:15" x14ac:dyDescent="0.2">
      <c r="B20" s="26">
        <v>5000</v>
      </c>
      <c r="C20" s="30">
        <v>10</v>
      </c>
      <c r="D20" s="8">
        <f t="shared" si="2"/>
        <v>0.11904761904761904</v>
      </c>
      <c r="E20" s="31">
        <f t="shared" si="1"/>
        <v>428.57142857142856</v>
      </c>
      <c r="F20" s="18">
        <f>100*(($E20/1000)/'Heat Meters'!$K$8)^2</f>
        <v>1.3959183673469386</v>
      </c>
      <c r="G20" s="18">
        <f>(($E20/1000)*1000*9.81*(F20/10)/(3600))/'Heat Meters'!$D$44</f>
        <v>0.27170553935860059</v>
      </c>
      <c r="H20" s="18">
        <f>100*(($E20/1000)/'Heat Meters'!$K$9)^2</f>
        <v>0.58187755102040817</v>
      </c>
      <c r="I20" s="18">
        <f>(($E20/1000)*1000*9.81*(H20/10)/(3600))/'Heat Meters'!$D$44</f>
        <v>0.11325830903790089</v>
      </c>
      <c r="J20" s="18">
        <f>100*(($E20/1000)/'Heat Meters'!$K$10)^2</f>
        <v>0.13494377342773842</v>
      </c>
      <c r="K20" s="18">
        <f>(($E20/1000)*1000*9.81*(J20/10)/(3600))/'Heat Meters'!$D$44</f>
        <v>2.6265841613613377E-2</v>
      </c>
      <c r="L20" s="18">
        <f>100*(($E20/1000)/'Heat Meters'!$K$11)^2</f>
        <v>5.10204081632653E-2</v>
      </c>
      <c r="M20" s="18">
        <f>(($E20/1000)*1000*9.81*(L20/10)/(3600))/'Heat Meters'!$D$44</f>
        <v>9.9307580174927117E-3</v>
      </c>
      <c r="N20" s="18">
        <f>100*(($E20/1000)/'Heat Meters'!$K$12)^2</f>
        <v>3.3061224489795912E-2</v>
      </c>
      <c r="O20" s="19">
        <f>(($E20/1000)*1000*9.81*(N20/10)/(3600))/'Heat Meters'!$D$44</f>
        <v>6.4351311953352759E-3</v>
      </c>
    </row>
    <row r="21" spans="2:15" x14ac:dyDescent="0.2">
      <c r="B21" s="26">
        <v>7000</v>
      </c>
      <c r="C21" s="30">
        <v>10</v>
      </c>
      <c r="D21" s="8">
        <f t="shared" si="2"/>
        <v>0.16666666666666666</v>
      </c>
      <c r="E21" s="31">
        <f t="shared" si="1"/>
        <v>600</v>
      </c>
      <c r="F21" s="18">
        <f>100*(($E21/1000)/'Heat Meters'!$K$8)^2</f>
        <v>2.7359999999999998</v>
      </c>
      <c r="G21" s="18">
        <f>(($E21/1000)*1000*9.81*(F21/10)/(3600))/'Heat Meters'!$D$44</f>
        <v>0.74555999999999989</v>
      </c>
      <c r="H21" s="18">
        <f>100*(($E21/1000)/'Heat Meters'!$K$9)^2</f>
        <v>1.1404799999999997</v>
      </c>
      <c r="I21" s="18">
        <f>(($E21/1000)*1000*9.81*(H21/10)/(3600))/'Heat Meters'!$D$44</f>
        <v>0.31078079999999997</v>
      </c>
      <c r="J21" s="18">
        <f>100*(($E21/1000)/'Heat Meters'!$K$10)^2</f>
        <v>0.2644897959183673</v>
      </c>
      <c r="K21" s="18">
        <f>(($E21/1000)*1000*9.81*(J21/10)/(3600))/'Heat Meters'!$D$44</f>
        <v>7.2073469387755093E-2</v>
      </c>
      <c r="L21" s="18">
        <f>100*(($E21/1000)/'Heat Meters'!$K$11)^2</f>
        <v>9.9999999999999978E-2</v>
      </c>
      <c r="M21" s="18">
        <f>(($E21/1000)*1000*9.81*(L21/10)/(3600))/'Heat Meters'!$D$44</f>
        <v>2.7249999999999996E-2</v>
      </c>
      <c r="N21" s="18">
        <f>100*(($E21/1000)/'Heat Meters'!$K$12)^2</f>
        <v>6.4799999999999983E-2</v>
      </c>
      <c r="O21" s="19">
        <f>(($E21/1000)*1000*9.81*(N21/10)/(3600))/'Heat Meters'!$D$44</f>
        <v>1.7657999999999993E-2</v>
      </c>
    </row>
    <row r="22" spans="2:15" x14ac:dyDescent="0.2">
      <c r="B22" s="26">
        <v>10000</v>
      </c>
      <c r="C22" s="30">
        <v>10</v>
      </c>
      <c r="D22" s="8">
        <f t="shared" si="2"/>
        <v>0.23809523809523808</v>
      </c>
      <c r="E22" s="31">
        <f t="shared" si="1"/>
        <v>857.14285714285711</v>
      </c>
      <c r="F22" s="18">
        <f>100*(($E22/1000)/'Heat Meters'!$K$8)^2</f>
        <v>5.5836734693877546</v>
      </c>
      <c r="G22" s="18">
        <f>(($E22/1000)*1000*9.81*(F22/10)/(3600))/'Heat Meters'!$D$44</f>
        <v>2.1736443148688047</v>
      </c>
      <c r="H22" s="18">
        <f>100*(($E22/1000)/'Heat Meters'!$K$9)^2</f>
        <v>2.3275102040816327</v>
      </c>
      <c r="I22" s="18">
        <f>(($E22/1000)*1000*9.81*(H22/10)/(3600))/'Heat Meters'!$D$44</f>
        <v>0.90606647230320714</v>
      </c>
      <c r="J22" s="18">
        <f>100*(($E22/1000)/'Heat Meters'!$K$10)^2</f>
        <v>0.53977509371095367</v>
      </c>
      <c r="K22" s="18">
        <f>(($E22/1000)*1000*9.81*(J22/10)/(3600))/'Heat Meters'!$D$44</f>
        <v>0.21012673290890702</v>
      </c>
      <c r="L22" s="18">
        <f>100*(($E22/1000)/'Heat Meters'!$K$11)^2</f>
        <v>0.2040816326530612</v>
      </c>
      <c r="M22" s="18">
        <f>(($E22/1000)*1000*9.81*(L22/10)/(3600))/'Heat Meters'!$D$44</f>
        <v>7.9446064139941694E-2</v>
      </c>
      <c r="N22" s="18">
        <f>100*(($E22/1000)/'Heat Meters'!$K$12)^2</f>
        <v>0.13224489795918365</v>
      </c>
      <c r="O22" s="19">
        <f>(($E22/1000)*1000*9.81*(N22/10)/(3600))/'Heat Meters'!$D$44</f>
        <v>5.1481049562682207E-2</v>
      </c>
    </row>
    <row r="23" spans="2:15" ht="17" thickBot="1" x14ac:dyDescent="0.25">
      <c r="B23" s="32">
        <v>12000</v>
      </c>
      <c r="C23" s="33">
        <v>10</v>
      </c>
      <c r="D23" s="12">
        <f t="shared" si="2"/>
        <v>0.2857142857142857</v>
      </c>
      <c r="E23" s="34">
        <f t="shared" si="1"/>
        <v>1028.5714285714284</v>
      </c>
      <c r="F23" s="20">
        <f>100*(($E23/1000)/'Heat Meters'!$K$8)^2</f>
        <v>8.040489795918365</v>
      </c>
      <c r="G23" s="20">
        <f>(($E23/1000)*1000*9.81*(F23/10)/(3600))/'Heat Meters'!$D$44</f>
        <v>3.7560573760932936</v>
      </c>
      <c r="H23" s="20">
        <f>100*(($E23/1000)/'Heat Meters'!$K$9)^2</f>
        <v>3.3516146938775497</v>
      </c>
      <c r="I23" s="20">
        <f>(($E23/1000)*1000*9.81*(H23/10)/(3600))/'Heat Meters'!$D$44</f>
        <v>1.5656828641399412</v>
      </c>
      <c r="J23" s="20">
        <f>100*(($E23/1000)/'Heat Meters'!$K$10)^2</f>
        <v>0.77727613494377323</v>
      </c>
      <c r="K23" s="20">
        <f>(($E23/1000)*1000*9.81*(J23/10)/(3600))/'Heat Meters'!$D$44</f>
        <v>0.36309899446659116</v>
      </c>
      <c r="L23" s="20">
        <f>100*(($E23/1000)/'Heat Meters'!$K$11)^2</f>
        <v>0.29387755102040813</v>
      </c>
      <c r="M23" s="20">
        <f>(($E23/1000)*1000*9.81*(L23/10)/(3600))/'Heat Meters'!$D$44</f>
        <v>0.13728279883381925</v>
      </c>
      <c r="N23" s="20">
        <f>100*(($E23/1000)/'Heat Meters'!$K$12)^2</f>
        <v>0.19043265306122442</v>
      </c>
      <c r="O23" s="21">
        <f>(($E23/1000)*1000*9.81*(N23/10)/(3600))/'Heat Meters'!$D$44</f>
        <v>8.895925364431484E-2</v>
      </c>
    </row>
  </sheetData>
  <mergeCells count="5">
    <mergeCell ref="F2:G2"/>
    <mergeCell ref="H2:I2"/>
    <mergeCell ref="J2:K2"/>
    <mergeCell ref="L2:M2"/>
    <mergeCell ref="N2:O2"/>
  </mergeCells>
  <conditionalFormatting sqref="F4:F23 H4:H23 J4:J23 L4:L23">
    <cfRule type="cellIs" dxfId="5" priority="7" operator="greaterThan">
      <formula>25</formula>
    </cfRule>
    <cfRule type="cellIs" dxfId="4" priority="8" operator="greaterThan">
      <formula>5</formula>
    </cfRule>
  </conditionalFormatting>
  <conditionalFormatting sqref="N4:N23">
    <cfRule type="cellIs" dxfId="3" priority="1" operator="greaterThan">
      <formula>25</formula>
    </cfRule>
    <cfRule type="cellIs" dxfId="2" priority="2" operator="greaterThan">
      <formula>5</formula>
    </cfRule>
  </conditionalFormatting>
  <conditionalFormatting sqref="N5:N23">
    <cfRule type="cellIs" dxfId="1" priority="3" operator="greaterThan">
      <formula>25</formula>
    </cfRule>
    <cfRule type="cellIs" dxfId="0" priority="4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Heat Meters</vt:lpstr>
      <vt:lpstr>Radiators</vt:lpstr>
      <vt:lpstr>Systems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Marko Cosic</cp:lastModifiedBy>
  <dcterms:created xsi:type="dcterms:W3CDTF">2022-10-18T18:11:13Z</dcterms:created>
  <dcterms:modified xsi:type="dcterms:W3CDTF">2023-10-18T16:59:24Z</dcterms:modified>
</cp:coreProperties>
</file>