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80" windowWidth="15300" windowHeight="73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Sheet1!$A$1:$AS$118</definedName>
    <definedName name="_xlnm.Print_Titles" localSheetId="0">Sheet1!$1:$1</definedName>
  </definedNames>
  <calcPr calcId="125725" iterate="1"/>
</workbook>
</file>

<file path=xl/calcChain.xml><?xml version="1.0" encoding="utf-8"?>
<calcChain xmlns="http://schemas.openxmlformats.org/spreadsheetml/2006/main">
  <c r="AY92" i="1"/>
  <c r="AV92"/>
  <c r="AY3"/>
  <c r="AY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55"/>
  <c r="AY56"/>
  <c r="AY57"/>
  <c r="AY58"/>
  <c r="AY59"/>
  <c r="AY60"/>
  <c r="AY61"/>
  <c r="AY62"/>
  <c r="AY63"/>
  <c r="AY64"/>
  <c r="AY65"/>
  <c r="AY66"/>
  <c r="AY67"/>
  <c r="AY68"/>
  <c r="AY69"/>
  <c r="AY70"/>
  <c r="AY71"/>
  <c r="AY72"/>
  <c r="AY73"/>
  <c r="AY74"/>
  <c r="AY75"/>
  <c r="AY76"/>
  <c r="AY77"/>
  <c r="AY78"/>
  <c r="AY79"/>
  <c r="AY80"/>
  <c r="AY81"/>
  <c r="AY82"/>
  <c r="AY83"/>
  <c r="AY84"/>
  <c r="AY85"/>
  <c r="AY86"/>
  <c r="AY87"/>
  <c r="AY88"/>
  <c r="AY89"/>
  <c r="AY90"/>
  <c r="AY91"/>
  <c r="AY2"/>
  <c r="AZ5" l="1"/>
  <c r="AZ6"/>
  <c r="AZ9"/>
  <c r="AZ10"/>
  <c r="AZ13"/>
  <c r="AZ14"/>
  <c r="AZ17"/>
  <c r="AZ18"/>
  <c r="AZ21"/>
  <c r="AZ22"/>
  <c r="AZ25"/>
  <c r="AZ26"/>
  <c r="AZ29"/>
  <c r="AZ30"/>
  <c r="AZ33"/>
  <c r="AZ34"/>
  <c r="AZ37"/>
  <c r="AZ38"/>
  <c r="AZ41"/>
  <c r="AZ42"/>
  <c r="AZ45"/>
  <c r="AZ46"/>
  <c r="AZ49"/>
  <c r="AZ50"/>
  <c r="AZ53"/>
  <c r="AZ54"/>
  <c r="AZ57"/>
  <c r="AZ58"/>
  <c r="AZ61"/>
  <c r="AZ62"/>
  <c r="AZ65"/>
  <c r="AZ66"/>
  <c r="AZ69"/>
  <c r="AZ70"/>
  <c r="AZ73"/>
  <c r="AZ74"/>
  <c r="AZ77"/>
  <c r="AZ78"/>
  <c r="AZ81"/>
  <c r="AZ82"/>
  <c r="AZ85"/>
  <c r="AZ86"/>
  <c r="AZ89"/>
  <c r="AZ90"/>
  <c r="AX3"/>
  <c r="AZ3" s="1"/>
  <c r="AX4"/>
  <c r="AZ4" s="1"/>
  <c r="AX5"/>
  <c r="AX6"/>
  <c r="AX7"/>
  <c r="AZ7" s="1"/>
  <c r="AX8"/>
  <c r="AZ8" s="1"/>
  <c r="AX9"/>
  <c r="AX10"/>
  <c r="AX11"/>
  <c r="AZ11" s="1"/>
  <c r="AX12"/>
  <c r="AZ12" s="1"/>
  <c r="AX13"/>
  <c r="AX14"/>
  <c r="AX15"/>
  <c r="AZ15" s="1"/>
  <c r="AX16"/>
  <c r="AZ16" s="1"/>
  <c r="AX17"/>
  <c r="AX18"/>
  <c r="AX19"/>
  <c r="AZ19" s="1"/>
  <c r="AX20"/>
  <c r="AZ20" s="1"/>
  <c r="AX21"/>
  <c r="AX22"/>
  <c r="AX23"/>
  <c r="AZ23" s="1"/>
  <c r="AX24"/>
  <c r="AZ24" s="1"/>
  <c r="AX25"/>
  <c r="AX26"/>
  <c r="AX27"/>
  <c r="AZ27" s="1"/>
  <c r="AX28"/>
  <c r="AZ28" s="1"/>
  <c r="AX29"/>
  <c r="AX30"/>
  <c r="AX31"/>
  <c r="AZ31" s="1"/>
  <c r="AX32"/>
  <c r="AZ32" s="1"/>
  <c r="AX33"/>
  <c r="AX34"/>
  <c r="AX35"/>
  <c r="AZ35" s="1"/>
  <c r="AX36"/>
  <c r="AZ36" s="1"/>
  <c r="AX37"/>
  <c r="AX38"/>
  <c r="AX39"/>
  <c r="AZ39" s="1"/>
  <c r="AX40"/>
  <c r="AZ40" s="1"/>
  <c r="AX41"/>
  <c r="AX42"/>
  <c r="AX43"/>
  <c r="AZ43" s="1"/>
  <c r="AX44"/>
  <c r="AZ44" s="1"/>
  <c r="AX45"/>
  <c r="AX46"/>
  <c r="AX47"/>
  <c r="AZ47" s="1"/>
  <c r="AX48"/>
  <c r="AZ48" s="1"/>
  <c r="AX49"/>
  <c r="AX50"/>
  <c r="AX51"/>
  <c r="AZ51" s="1"/>
  <c r="AX52"/>
  <c r="AZ52" s="1"/>
  <c r="AX53"/>
  <c r="AX54"/>
  <c r="AX55"/>
  <c r="AZ55" s="1"/>
  <c r="AX56"/>
  <c r="AZ56" s="1"/>
  <c r="AX57"/>
  <c r="AX58"/>
  <c r="AX59"/>
  <c r="AZ59" s="1"/>
  <c r="AX60"/>
  <c r="AZ60" s="1"/>
  <c r="AX61"/>
  <c r="AX62"/>
  <c r="AX63"/>
  <c r="AZ63" s="1"/>
  <c r="AX64"/>
  <c r="AZ64" s="1"/>
  <c r="AX65"/>
  <c r="AX66"/>
  <c r="AX67"/>
  <c r="AZ67" s="1"/>
  <c r="AX68"/>
  <c r="AZ68" s="1"/>
  <c r="AX69"/>
  <c r="AX70"/>
  <c r="AX71"/>
  <c r="AZ71" s="1"/>
  <c r="AX72"/>
  <c r="AZ72" s="1"/>
  <c r="AX73"/>
  <c r="AX74"/>
  <c r="AX75"/>
  <c r="AZ75" s="1"/>
  <c r="AX76"/>
  <c r="AZ76" s="1"/>
  <c r="AX77"/>
  <c r="AX78"/>
  <c r="AX79"/>
  <c r="AZ79" s="1"/>
  <c r="AX80"/>
  <c r="AZ80" s="1"/>
  <c r="AX81"/>
  <c r="AX82"/>
  <c r="AX83"/>
  <c r="AZ83" s="1"/>
  <c r="AX84"/>
  <c r="AZ84" s="1"/>
  <c r="AX85"/>
  <c r="AX86"/>
  <c r="AX87"/>
  <c r="AZ87" s="1"/>
  <c r="AX88"/>
  <c r="AZ88" s="1"/>
  <c r="AX89"/>
  <c r="AX90"/>
  <c r="AX91"/>
  <c r="AZ91" s="1"/>
  <c r="AX2"/>
  <c r="AZ2" s="1"/>
  <c r="AW8"/>
  <c r="AU5"/>
  <c r="AV5" s="1"/>
  <c r="AU6"/>
  <c r="AV6" s="1"/>
  <c r="AU7"/>
  <c r="AV7" s="1"/>
  <c r="AU8"/>
  <c r="AV8" s="1"/>
  <c r="AU9"/>
  <c r="AV9" s="1"/>
  <c r="AU10"/>
  <c r="AV10" s="1"/>
  <c r="AU11"/>
  <c r="AV11" s="1"/>
  <c r="AU12"/>
  <c r="AV12" s="1"/>
  <c r="AU13"/>
  <c r="AV13" s="1"/>
  <c r="AU14"/>
  <c r="AV14" s="1"/>
  <c r="AU15"/>
  <c r="AV15" s="1"/>
  <c r="AU16"/>
  <c r="AV16" s="1"/>
  <c r="AU17"/>
  <c r="AV17" s="1"/>
  <c r="AU18"/>
  <c r="AV18" s="1"/>
  <c r="AU19"/>
  <c r="AV19" s="1"/>
  <c r="AU20"/>
  <c r="AV20" s="1"/>
  <c r="AU21"/>
  <c r="AV21" s="1"/>
  <c r="AU22"/>
  <c r="AV22" s="1"/>
  <c r="AU23"/>
  <c r="AV23" s="1"/>
  <c r="AU24"/>
  <c r="AV24" s="1"/>
  <c r="AU25"/>
  <c r="AV25" s="1"/>
  <c r="AU26"/>
  <c r="AV26" s="1"/>
  <c r="AU27"/>
  <c r="AV27" s="1"/>
  <c r="AU28"/>
  <c r="AV28" s="1"/>
  <c r="AU29"/>
  <c r="AV29" s="1"/>
  <c r="AU30"/>
  <c r="AV30" s="1"/>
  <c r="AU31"/>
  <c r="AV31" s="1"/>
  <c r="AU32"/>
  <c r="AV32" s="1"/>
  <c r="AU33"/>
  <c r="AV33" s="1"/>
  <c r="AU34"/>
  <c r="AV34" s="1"/>
  <c r="AU35"/>
  <c r="AV35" s="1"/>
  <c r="AU36"/>
  <c r="AV36" s="1"/>
  <c r="AU37"/>
  <c r="AV37" s="1"/>
  <c r="AU38"/>
  <c r="AV38" s="1"/>
  <c r="AU39"/>
  <c r="AV39" s="1"/>
  <c r="AU40"/>
  <c r="AV40" s="1"/>
  <c r="AU41"/>
  <c r="AV41" s="1"/>
  <c r="AU42"/>
  <c r="AV42" s="1"/>
  <c r="AU43"/>
  <c r="AV43" s="1"/>
  <c r="AU44"/>
  <c r="AV44" s="1"/>
  <c r="AU45"/>
  <c r="AV45" s="1"/>
  <c r="AU46"/>
  <c r="AV46" s="1"/>
  <c r="AU47"/>
  <c r="AV47" s="1"/>
  <c r="AU48"/>
  <c r="AV48" s="1"/>
  <c r="AU49"/>
  <c r="AV49" s="1"/>
  <c r="AU50"/>
  <c r="AV50" s="1"/>
  <c r="AU51"/>
  <c r="AV51" s="1"/>
  <c r="AU52"/>
  <c r="AV52" s="1"/>
  <c r="AU53"/>
  <c r="AV53" s="1"/>
  <c r="AU54"/>
  <c r="AV54" s="1"/>
  <c r="AU55"/>
  <c r="AV55" s="1"/>
  <c r="AU56"/>
  <c r="AV56" s="1"/>
  <c r="AU57"/>
  <c r="AV57" s="1"/>
  <c r="AU58"/>
  <c r="AV58" s="1"/>
  <c r="AU59"/>
  <c r="AV59" s="1"/>
  <c r="AU60"/>
  <c r="AV60" s="1"/>
  <c r="AU61"/>
  <c r="AV61" s="1"/>
  <c r="AU62"/>
  <c r="AV62" s="1"/>
  <c r="AU63"/>
  <c r="AV63" s="1"/>
  <c r="AU64"/>
  <c r="AV64" s="1"/>
  <c r="AU65"/>
  <c r="AV65" s="1"/>
  <c r="AU66"/>
  <c r="AV66" s="1"/>
  <c r="AU67"/>
  <c r="AV67" s="1"/>
  <c r="AU68"/>
  <c r="AV68" s="1"/>
  <c r="AU69"/>
  <c r="AV69" s="1"/>
  <c r="AU70"/>
  <c r="AV70" s="1"/>
  <c r="AU71"/>
  <c r="AV71" s="1"/>
  <c r="AU72"/>
  <c r="AV72" s="1"/>
  <c r="AU73"/>
  <c r="AV73" s="1"/>
  <c r="AU74"/>
  <c r="AV74" s="1"/>
  <c r="AU75"/>
  <c r="AV75" s="1"/>
  <c r="AU76"/>
  <c r="AV76" s="1"/>
  <c r="AU77"/>
  <c r="AV77" s="1"/>
  <c r="AU78"/>
  <c r="AV78" s="1"/>
  <c r="AU79"/>
  <c r="AV79" s="1"/>
  <c r="AU80"/>
  <c r="AV80" s="1"/>
  <c r="AU81"/>
  <c r="AV81" s="1"/>
  <c r="AU82"/>
  <c r="AV82" s="1"/>
  <c r="AU83"/>
  <c r="AV83" s="1"/>
  <c r="AU84"/>
  <c r="AV84" s="1"/>
  <c r="AU85"/>
  <c r="AV85" s="1"/>
  <c r="AU86"/>
  <c r="AV86" s="1"/>
  <c r="AU87"/>
  <c r="AV87" s="1"/>
  <c r="AU88"/>
  <c r="AV88" s="1"/>
  <c r="AU89"/>
  <c r="AV89" s="1"/>
  <c r="AU90"/>
  <c r="AV90" s="1"/>
  <c r="AU91"/>
  <c r="AV91" s="1"/>
  <c r="AU3"/>
  <c r="AV3" s="1"/>
  <c r="AU4"/>
  <c r="AV4" s="1"/>
  <c r="AU2"/>
  <c r="AV2" s="1"/>
  <c r="AZ92" l="1"/>
  <c r="AW89"/>
  <c r="AW81"/>
  <c r="AW73"/>
  <c r="AW69"/>
  <c r="AW61"/>
  <c r="AW53"/>
  <c r="AW45"/>
  <c r="AW37"/>
  <c r="AW33"/>
  <c r="AW25"/>
  <c r="AW21"/>
  <c r="AW17"/>
  <c r="AW13"/>
  <c r="AW9"/>
  <c r="AW90"/>
  <c r="AW82"/>
  <c r="AW74"/>
  <c r="AW66"/>
  <c r="AW58"/>
  <c r="AW50"/>
  <c r="AW42"/>
  <c r="AW34"/>
  <c r="AW26"/>
  <c r="AW22"/>
  <c r="AW18"/>
  <c r="AW14"/>
  <c r="AW10"/>
  <c r="AW6"/>
  <c r="AW91"/>
  <c r="AW87"/>
  <c r="AW83"/>
  <c r="AW79"/>
  <c r="AW75"/>
  <c r="AW71"/>
  <c r="AW67"/>
  <c r="AW63"/>
  <c r="AW59"/>
  <c r="AW55"/>
  <c r="AW51"/>
  <c r="AW47"/>
  <c r="AW43"/>
  <c r="AW39"/>
  <c r="AW35"/>
  <c r="AW31"/>
  <c r="AW27"/>
  <c r="AW23"/>
  <c r="AW19"/>
  <c r="AW15"/>
  <c r="AW11"/>
  <c r="AW4"/>
  <c r="AW85"/>
  <c r="AW77"/>
  <c r="AW65"/>
  <c r="AW57"/>
  <c r="AW49"/>
  <c r="AW41"/>
  <c r="AW29"/>
  <c r="AW5"/>
  <c r="AW86"/>
  <c r="AW78"/>
  <c r="AW70"/>
  <c r="AW62"/>
  <c r="AW54"/>
  <c r="AW46"/>
  <c r="AW38"/>
  <c r="AW30"/>
  <c r="AW2"/>
  <c r="AW7"/>
  <c r="AW3"/>
  <c r="AW88"/>
  <c r="AW84"/>
  <c r="AW80"/>
  <c r="AW76"/>
  <c r="AW72"/>
  <c r="AW68"/>
  <c r="AW64"/>
  <c r="AW60"/>
  <c r="AW56"/>
  <c r="AW52"/>
  <c r="AW48"/>
  <c r="AW44"/>
  <c r="AW40"/>
  <c r="AW36"/>
  <c r="AW32"/>
  <c r="AW28"/>
  <c r="AW24"/>
  <c r="AW20"/>
  <c r="AW16"/>
  <c r="AW12"/>
  <c r="AP3"/>
  <c r="AP4"/>
  <c r="AP5"/>
  <c r="AP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2"/>
  <c r="AL3"/>
  <c r="AL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2"/>
  <c r="T3"/>
  <c r="T4"/>
  <c r="T5"/>
  <c r="AO5" s="1"/>
  <c r="T6"/>
  <c r="T7"/>
  <c r="T8"/>
  <c r="T9"/>
  <c r="AO9" s="1"/>
  <c r="T10"/>
  <c r="T11"/>
  <c r="T12"/>
  <c r="AO12" s="1"/>
  <c r="T13"/>
  <c r="AO13" s="1"/>
  <c r="T14"/>
  <c r="T15"/>
  <c r="AO15" s="1"/>
  <c r="T16"/>
  <c r="AO16" s="1"/>
  <c r="T17"/>
  <c r="T18"/>
  <c r="AO18" s="1"/>
  <c r="T19"/>
  <c r="AO19" s="1"/>
  <c r="T20"/>
  <c r="AO20" s="1"/>
  <c r="T21"/>
  <c r="AO21" s="1"/>
  <c r="T22"/>
  <c r="T23"/>
  <c r="AO23" s="1"/>
  <c r="T24"/>
  <c r="AO24" s="1"/>
  <c r="T25"/>
  <c r="T26"/>
  <c r="AO26" s="1"/>
  <c r="T27"/>
  <c r="AO27" s="1"/>
  <c r="T28"/>
  <c r="AO28" s="1"/>
  <c r="T29"/>
  <c r="AO29" s="1"/>
  <c r="T30"/>
  <c r="T31"/>
  <c r="AO31" s="1"/>
  <c r="T32"/>
  <c r="AO32" s="1"/>
  <c r="T33"/>
  <c r="AO33" s="1"/>
  <c r="T34"/>
  <c r="T35"/>
  <c r="AO35" s="1"/>
  <c r="T36"/>
  <c r="AO36" s="1"/>
  <c r="T37"/>
  <c r="AO37" s="1"/>
  <c r="T38"/>
  <c r="AO38" s="1"/>
  <c r="T39"/>
  <c r="AO39" s="1"/>
  <c r="T40"/>
  <c r="AO40" s="1"/>
  <c r="T41"/>
  <c r="AO41" s="1"/>
  <c r="T42"/>
  <c r="T43"/>
  <c r="AO43" s="1"/>
  <c r="T44"/>
  <c r="AO44" s="1"/>
  <c r="T45"/>
  <c r="AO45" s="1"/>
  <c r="T46"/>
  <c r="AO46" s="1"/>
  <c r="T47"/>
  <c r="AO47" s="1"/>
  <c r="T48"/>
  <c r="T49"/>
  <c r="AO49" s="1"/>
  <c r="T50"/>
  <c r="AO50" s="1"/>
  <c r="T51"/>
  <c r="AO51" s="1"/>
  <c r="T52"/>
  <c r="T53"/>
  <c r="AO53" s="1"/>
  <c r="T54"/>
  <c r="T55"/>
  <c r="AO55" s="1"/>
  <c r="T56"/>
  <c r="T57"/>
  <c r="AO57" s="1"/>
  <c r="T58"/>
  <c r="T59"/>
  <c r="AO59" s="1"/>
  <c r="T60"/>
  <c r="T61"/>
  <c r="T62"/>
  <c r="AO62" s="1"/>
  <c r="T63"/>
  <c r="AO63" s="1"/>
  <c r="T64"/>
  <c r="T65"/>
  <c r="T66"/>
  <c r="AO66" s="1"/>
  <c r="T67"/>
  <c r="AO67" s="1"/>
  <c r="T68"/>
  <c r="AO68" s="1"/>
  <c r="T69"/>
  <c r="AO69" s="1"/>
  <c r="T70"/>
  <c r="AO70" s="1"/>
  <c r="T71"/>
  <c r="AO71" s="1"/>
  <c r="T72"/>
  <c r="AO72" s="1"/>
  <c r="T73"/>
  <c r="AO73" s="1"/>
  <c r="T74"/>
  <c r="T75"/>
  <c r="AO75" s="1"/>
  <c r="T76"/>
  <c r="AO76" s="1"/>
  <c r="T77"/>
  <c r="AO77" s="1"/>
  <c r="T78"/>
  <c r="AO78" s="1"/>
  <c r="T79"/>
  <c r="AO79" s="1"/>
  <c r="T80"/>
  <c r="AO80" s="1"/>
  <c r="T81"/>
  <c r="AO81" s="1"/>
  <c r="T82"/>
  <c r="T83"/>
  <c r="AO83" s="1"/>
  <c r="T84"/>
  <c r="AO84" s="1"/>
  <c r="T85"/>
  <c r="AO85" s="1"/>
  <c r="T86"/>
  <c r="AO86" s="1"/>
  <c r="T87"/>
  <c r="AO87" s="1"/>
  <c r="T88"/>
  <c r="AO88" s="1"/>
  <c r="T89"/>
  <c r="AO89" s="1"/>
  <c r="T90"/>
  <c r="T91"/>
  <c r="AO91" s="1"/>
  <c r="T2"/>
  <c r="AO2" s="1"/>
  <c r="AS3"/>
  <c r="AS4"/>
  <c r="AS5"/>
  <c r="AS6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2"/>
  <c r="AR91"/>
  <c r="AQ91"/>
  <c r="AN91"/>
  <c r="AM91"/>
  <c r="AG91"/>
  <c r="AH91" s="1"/>
  <c r="AR90"/>
  <c r="AQ90"/>
  <c r="AO90"/>
  <c r="AN90"/>
  <c r="AM90"/>
  <c r="AG90"/>
  <c r="AH90" s="1"/>
  <c r="AR89"/>
  <c r="AQ89"/>
  <c r="AN89"/>
  <c r="AM89"/>
  <c r="AG89"/>
  <c r="AH89" s="1"/>
  <c r="AR88"/>
  <c r="AQ88"/>
  <c r="AN88"/>
  <c r="AM88"/>
  <c r="AG88"/>
  <c r="AH88" s="1"/>
  <c r="AR87"/>
  <c r="AQ87"/>
  <c r="AN87"/>
  <c r="AM87"/>
  <c r="AG87"/>
  <c r="AH87" s="1"/>
  <c r="AR86"/>
  <c r="AQ86"/>
  <c r="AN86"/>
  <c r="AM86"/>
  <c r="AG86"/>
  <c r="AH86" s="1"/>
  <c r="AR85"/>
  <c r="AQ85"/>
  <c r="AN85"/>
  <c r="AM85"/>
  <c r="AG85"/>
  <c r="AH85" s="1"/>
  <c r="AR84"/>
  <c r="AQ84"/>
  <c r="AN84"/>
  <c r="AM84"/>
  <c r="AG84"/>
  <c r="AH84" s="1"/>
  <c r="AR83"/>
  <c r="AQ83"/>
  <c r="AN83"/>
  <c r="AM83"/>
  <c r="AG83"/>
  <c r="AH83" s="1"/>
  <c r="AR82"/>
  <c r="AQ82"/>
  <c r="AO82"/>
  <c r="AN82"/>
  <c r="AM82"/>
  <c r="AG82"/>
  <c r="AH82" s="1"/>
  <c r="AR81"/>
  <c r="AQ81"/>
  <c r="AN81"/>
  <c r="AM81"/>
  <c r="AG81"/>
  <c r="AH81" s="1"/>
  <c r="AR80"/>
  <c r="AQ80"/>
  <c r="AN80"/>
  <c r="AM80"/>
  <c r="AG80"/>
  <c r="AH80" s="1"/>
  <c r="AR79"/>
  <c r="AQ79"/>
  <c r="AN79"/>
  <c r="AM79"/>
  <c r="AG79"/>
  <c r="AH79" s="1"/>
  <c r="AR78"/>
  <c r="AQ78"/>
  <c r="AN78"/>
  <c r="AM78"/>
  <c r="AG78"/>
  <c r="AH78" s="1"/>
  <c r="AR77"/>
  <c r="AQ77"/>
  <c r="AN77"/>
  <c r="AM77"/>
  <c r="AG77"/>
  <c r="AH77" s="1"/>
  <c r="AR76"/>
  <c r="AQ76"/>
  <c r="AN76"/>
  <c r="AM76"/>
  <c r="AG76"/>
  <c r="AH76" s="1"/>
  <c r="AR75"/>
  <c r="AQ75"/>
  <c r="AN75"/>
  <c r="AM75"/>
  <c r="AG75"/>
  <c r="AH75" s="1"/>
  <c r="AR74"/>
  <c r="AQ74"/>
  <c r="AO74"/>
  <c r="AN74"/>
  <c r="AM74"/>
  <c r="AG74"/>
  <c r="AH74" s="1"/>
  <c r="AR73"/>
  <c r="AQ73"/>
  <c r="AN73"/>
  <c r="AM73"/>
  <c r="AG73"/>
  <c r="AH73" s="1"/>
  <c r="AR72"/>
  <c r="AQ72"/>
  <c r="AN72"/>
  <c r="AM72"/>
  <c r="AG72"/>
  <c r="AH72" s="1"/>
  <c r="AR71"/>
  <c r="AQ71"/>
  <c r="AN71"/>
  <c r="AM71"/>
  <c r="AG71"/>
  <c r="AI71" s="1"/>
  <c r="AR70"/>
  <c r="AQ70"/>
  <c r="AN70"/>
  <c r="AM70"/>
  <c r="AG70"/>
  <c r="AH70" s="1"/>
  <c r="AR69"/>
  <c r="AQ69"/>
  <c r="AN69"/>
  <c r="AM69"/>
  <c r="AG69"/>
  <c r="AH69" s="1"/>
  <c r="AR68"/>
  <c r="AQ68"/>
  <c r="AN68"/>
  <c r="AM68"/>
  <c r="AG68"/>
  <c r="AH68" s="1"/>
  <c r="AR67"/>
  <c r="AQ67"/>
  <c r="AN67"/>
  <c r="AM67"/>
  <c r="AI67"/>
  <c r="AG67"/>
  <c r="AH67" s="1"/>
  <c r="AR66"/>
  <c r="AQ66"/>
  <c r="AN66"/>
  <c r="AM66"/>
  <c r="AG66"/>
  <c r="AH66" s="1"/>
  <c r="AR65"/>
  <c r="AQ65"/>
  <c r="AO65"/>
  <c r="AN65"/>
  <c r="AM65"/>
  <c r="AG65"/>
  <c r="AH65" s="1"/>
  <c r="AR64"/>
  <c r="AQ64"/>
  <c r="AO64"/>
  <c r="AN64"/>
  <c r="AM64"/>
  <c r="AI64"/>
  <c r="AG64"/>
  <c r="AH64" s="1"/>
  <c r="AR63"/>
  <c r="AQ63"/>
  <c r="AN63"/>
  <c r="AM63"/>
  <c r="AG63"/>
  <c r="AI63" s="1"/>
  <c r="AR62"/>
  <c r="AQ62"/>
  <c r="AN62"/>
  <c r="AM62"/>
  <c r="AG62"/>
  <c r="AH62" s="1"/>
  <c r="AR61"/>
  <c r="AQ61"/>
  <c r="AO61"/>
  <c r="AN61"/>
  <c r="AM61"/>
  <c r="AG61"/>
  <c r="AH61" s="1"/>
  <c r="AR60"/>
  <c r="AQ60"/>
  <c r="AO60"/>
  <c r="AN60"/>
  <c r="AM60"/>
  <c r="AG60"/>
  <c r="AH60" s="1"/>
  <c r="AR59"/>
  <c r="AQ59"/>
  <c r="AN59"/>
  <c r="AM59"/>
  <c r="AG59"/>
  <c r="AH59" s="1"/>
  <c r="AR58"/>
  <c r="AQ58"/>
  <c r="AO58"/>
  <c r="AN58"/>
  <c r="AM58"/>
  <c r="AG58"/>
  <c r="AH58" s="1"/>
  <c r="AR57"/>
  <c r="AQ57"/>
  <c r="AN57"/>
  <c r="AM57"/>
  <c r="AG57"/>
  <c r="AH57" s="1"/>
  <c r="AR56"/>
  <c r="AQ56"/>
  <c r="AO56"/>
  <c r="AN56"/>
  <c r="AM56"/>
  <c r="AG56"/>
  <c r="AH56" s="1"/>
  <c r="AR55"/>
  <c r="AQ55"/>
  <c r="AN55"/>
  <c r="AM55"/>
  <c r="AG55"/>
  <c r="AI55" s="1"/>
  <c r="AR54"/>
  <c r="AQ54"/>
  <c r="AO54"/>
  <c r="AN54"/>
  <c r="AM54"/>
  <c r="AG54"/>
  <c r="AH54" s="1"/>
  <c r="AR53"/>
  <c r="AQ53"/>
  <c r="AN53"/>
  <c r="AM53"/>
  <c r="AG53"/>
  <c r="AH53" s="1"/>
  <c r="AR52"/>
  <c r="AQ52"/>
  <c r="AO52"/>
  <c r="AN52"/>
  <c r="AM52"/>
  <c r="AG52"/>
  <c r="AH52" s="1"/>
  <c r="AR51"/>
  <c r="AQ51"/>
  <c r="AN51"/>
  <c r="AM51"/>
  <c r="AG51"/>
  <c r="AH51" s="1"/>
  <c r="AR50"/>
  <c r="AQ50"/>
  <c r="AN50"/>
  <c r="AM50"/>
  <c r="AG50"/>
  <c r="AH50" s="1"/>
  <c r="AR49"/>
  <c r="AQ49"/>
  <c r="AN49"/>
  <c r="AM49"/>
  <c r="AG49"/>
  <c r="AH49" s="1"/>
  <c r="AR48"/>
  <c r="AQ48"/>
  <c r="AO48"/>
  <c r="AN48"/>
  <c r="AM48"/>
  <c r="AG48"/>
  <c r="AH48" s="1"/>
  <c r="AR47"/>
  <c r="AQ47"/>
  <c r="AN47"/>
  <c r="AM47"/>
  <c r="AG47"/>
  <c r="AI47" s="1"/>
  <c r="AR46"/>
  <c r="AQ46"/>
  <c r="AN46"/>
  <c r="AM46"/>
  <c r="AG46"/>
  <c r="AH46" s="1"/>
  <c r="AR45"/>
  <c r="AQ45"/>
  <c r="AN45"/>
  <c r="AM45"/>
  <c r="AG45"/>
  <c r="AH45" s="1"/>
  <c r="AR44"/>
  <c r="AQ44"/>
  <c r="AN44"/>
  <c r="AM44"/>
  <c r="AG44"/>
  <c r="AH44" s="1"/>
  <c r="AR43"/>
  <c r="AQ43"/>
  <c r="AN43"/>
  <c r="AM43"/>
  <c r="AG43"/>
  <c r="AH43" s="1"/>
  <c r="AR42"/>
  <c r="AQ42"/>
  <c r="AO42"/>
  <c r="AN42"/>
  <c r="AM42"/>
  <c r="AG42"/>
  <c r="AH42" s="1"/>
  <c r="AR41"/>
  <c r="AQ41"/>
  <c r="AN41"/>
  <c r="AM41"/>
  <c r="AG41"/>
  <c r="AH41" s="1"/>
  <c r="AR40"/>
  <c r="AQ40"/>
  <c r="AN40"/>
  <c r="AM40"/>
  <c r="AG40"/>
  <c r="AH40" s="1"/>
  <c r="AR39"/>
  <c r="AQ39"/>
  <c r="AN39"/>
  <c r="AM39"/>
  <c r="AG39"/>
  <c r="AI39" s="1"/>
  <c r="AR38"/>
  <c r="AQ38"/>
  <c r="AN38"/>
  <c r="AM38"/>
  <c r="AG38"/>
  <c r="AH38" s="1"/>
  <c r="AR37"/>
  <c r="AQ37"/>
  <c r="AN37"/>
  <c r="AM37"/>
  <c r="AG37"/>
  <c r="AH37" s="1"/>
  <c r="AR36"/>
  <c r="AQ36"/>
  <c r="AN36"/>
  <c r="AM36"/>
  <c r="AG36"/>
  <c r="AH36" s="1"/>
  <c r="AR35"/>
  <c r="AQ35"/>
  <c r="AN35"/>
  <c r="AM35"/>
  <c r="AG35"/>
  <c r="AI35" s="1"/>
  <c r="AR34"/>
  <c r="AQ34"/>
  <c r="AO34"/>
  <c r="AN34"/>
  <c r="AM34"/>
  <c r="AG34"/>
  <c r="AH34" s="1"/>
  <c r="AR33"/>
  <c r="AQ33"/>
  <c r="AN33"/>
  <c r="AM33"/>
  <c r="AG33"/>
  <c r="AH33" s="1"/>
  <c r="AR32"/>
  <c r="AQ32"/>
  <c r="AN32"/>
  <c r="AM32"/>
  <c r="AG32"/>
  <c r="AH32" s="1"/>
  <c r="AR31"/>
  <c r="AQ31"/>
  <c r="AN31"/>
  <c r="AM31"/>
  <c r="AH31"/>
  <c r="AG31"/>
  <c r="AI31" s="1"/>
  <c r="AR30"/>
  <c r="AQ30"/>
  <c r="AO30"/>
  <c r="AN30"/>
  <c r="AM30"/>
  <c r="AG30"/>
  <c r="AH30" s="1"/>
  <c r="AR29"/>
  <c r="AQ29"/>
  <c r="AN29"/>
  <c r="AM29"/>
  <c r="AG29"/>
  <c r="AH29" s="1"/>
  <c r="AR28"/>
  <c r="AQ28"/>
  <c r="AN28"/>
  <c r="AM28"/>
  <c r="AG28"/>
  <c r="AI28" s="1"/>
  <c r="AR27"/>
  <c r="AQ27"/>
  <c r="AN27"/>
  <c r="AM27"/>
  <c r="AG27"/>
  <c r="AI27" s="1"/>
  <c r="AR26"/>
  <c r="AQ26"/>
  <c r="AN26"/>
  <c r="AM26"/>
  <c r="AG26"/>
  <c r="AH26" s="1"/>
  <c r="AR25"/>
  <c r="AQ25"/>
  <c r="AO25"/>
  <c r="AN25"/>
  <c r="AM25"/>
  <c r="AG25"/>
  <c r="AH25" s="1"/>
  <c r="AR24"/>
  <c r="AQ24"/>
  <c r="AN24"/>
  <c r="AM24"/>
  <c r="AG24"/>
  <c r="AH24" s="1"/>
  <c r="AR23"/>
  <c r="AQ23"/>
  <c r="AN23"/>
  <c r="AM23"/>
  <c r="AG23"/>
  <c r="AI23" s="1"/>
  <c r="AR22"/>
  <c r="AQ22"/>
  <c r="AO22"/>
  <c r="AN22"/>
  <c r="AM22"/>
  <c r="AG22"/>
  <c r="AH22" s="1"/>
  <c r="AR21"/>
  <c r="AQ21"/>
  <c r="AN21"/>
  <c r="AM21"/>
  <c r="AG21"/>
  <c r="AH21" s="1"/>
  <c r="AR20"/>
  <c r="AQ20"/>
  <c r="AN20"/>
  <c r="AM20"/>
  <c r="AG20"/>
  <c r="AH20" s="1"/>
  <c r="AR19"/>
  <c r="AQ19"/>
  <c r="AN19"/>
  <c r="AM19"/>
  <c r="AG19"/>
  <c r="AH19" s="1"/>
  <c r="AR18"/>
  <c r="AQ18"/>
  <c r="AN18"/>
  <c r="AM18"/>
  <c r="AG18"/>
  <c r="AH18" s="1"/>
  <c r="AR17"/>
  <c r="AQ17"/>
  <c r="AO17"/>
  <c r="AN17"/>
  <c r="AM17"/>
  <c r="AG17"/>
  <c r="AH17" s="1"/>
  <c r="AR16"/>
  <c r="AQ16"/>
  <c r="AN16"/>
  <c r="AM16"/>
  <c r="AG16"/>
  <c r="AI16" s="1"/>
  <c r="AR15"/>
  <c r="AQ15"/>
  <c r="AN15"/>
  <c r="AM15"/>
  <c r="AG15"/>
  <c r="AH15" s="1"/>
  <c r="AR14"/>
  <c r="AQ14"/>
  <c r="AO14"/>
  <c r="AN14"/>
  <c r="AM14"/>
  <c r="AG14"/>
  <c r="AH14" s="1"/>
  <c r="AR13"/>
  <c r="AQ13"/>
  <c r="AN13"/>
  <c r="AM13"/>
  <c r="AG13"/>
  <c r="AH13" s="1"/>
  <c r="AR12"/>
  <c r="AQ12"/>
  <c r="AN12"/>
  <c r="AM12"/>
  <c r="AH12"/>
  <c r="AG12"/>
  <c r="AI12" s="1"/>
  <c r="AR11"/>
  <c r="AQ11"/>
  <c r="AO11"/>
  <c r="AN11"/>
  <c r="AM11"/>
  <c r="AG11"/>
  <c r="AH11" s="1"/>
  <c r="AR10"/>
  <c r="AQ10"/>
  <c r="AO10"/>
  <c r="AN10"/>
  <c r="AM10"/>
  <c r="AG10"/>
  <c r="AH10" s="1"/>
  <c r="AR9"/>
  <c r="AQ9"/>
  <c r="AN9"/>
  <c r="AM9"/>
  <c r="AG9"/>
  <c r="AH9" s="1"/>
  <c r="AR8"/>
  <c r="AQ8"/>
  <c r="AO8"/>
  <c r="AN8"/>
  <c r="AM8"/>
  <c r="AG8"/>
  <c r="AH8" s="1"/>
  <c r="AR7"/>
  <c r="AQ7"/>
  <c r="AO7"/>
  <c r="AN7"/>
  <c r="AM7"/>
  <c r="AG7"/>
  <c r="AH7" s="1"/>
  <c r="AR6"/>
  <c r="AQ6"/>
  <c r="AO6"/>
  <c r="AN6"/>
  <c r="AM6"/>
  <c r="AG6"/>
  <c r="AH6" s="1"/>
  <c r="AR5"/>
  <c r="AQ5"/>
  <c r="AN5"/>
  <c r="AM5"/>
  <c r="AG5"/>
  <c r="AH5" s="1"/>
  <c r="AR4"/>
  <c r="AQ4"/>
  <c r="AO4"/>
  <c r="AN4"/>
  <c r="AM4"/>
  <c r="AG4"/>
  <c r="AH4" s="1"/>
  <c r="AR3"/>
  <c r="AQ3"/>
  <c r="AO3"/>
  <c r="AN3"/>
  <c r="AM3"/>
  <c r="AG3"/>
  <c r="AH3" s="1"/>
  <c r="AR2"/>
  <c r="AQ2"/>
  <c r="AN2"/>
  <c r="AM2"/>
  <c r="AG2"/>
  <c r="AH2" s="1"/>
  <c r="AW92" l="1"/>
  <c r="AH47"/>
  <c r="AI24"/>
  <c r="AJ24" s="1"/>
  <c r="AT24" s="1"/>
  <c r="AI56"/>
  <c r="AQ92"/>
  <c r="AI83"/>
  <c r="AI20"/>
  <c r="AJ20" s="1"/>
  <c r="AT20" s="1"/>
  <c r="AI36"/>
  <c r="AJ36" s="1"/>
  <c r="AT36" s="1"/>
  <c r="AI79"/>
  <c r="AJ79" s="1"/>
  <c r="AT79" s="1"/>
  <c r="AR92"/>
  <c r="AH55"/>
  <c r="AJ55" s="1"/>
  <c r="AT55" s="1"/>
  <c r="AI4"/>
  <c r="AJ4" s="1"/>
  <c r="AT4" s="1"/>
  <c r="AH16"/>
  <c r="AH23"/>
  <c r="AH28"/>
  <c r="AJ28" s="1"/>
  <c r="AT28" s="1"/>
  <c r="AI32"/>
  <c r="AJ32" s="1"/>
  <c r="AT32" s="1"/>
  <c r="AH39"/>
  <c r="AJ39" s="1"/>
  <c r="AT39" s="1"/>
  <c r="AI48"/>
  <c r="AH63"/>
  <c r="AJ63" s="1"/>
  <c r="AT63" s="1"/>
  <c r="AH71"/>
  <c r="AJ71" s="1"/>
  <c r="AT71" s="1"/>
  <c r="AH27"/>
  <c r="AJ83"/>
  <c r="AT83" s="1"/>
  <c r="AJ47"/>
  <c r="AT47" s="1"/>
  <c r="AJ67"/>
  <c r="AT67" s="1"/>
  <c r="AI8"/>
  <c r="AJ8" s="1"/>
  <c r="AT8" s="1"/>
  <c r="AH35"/>
  <c r="AJ35" s="1"/>
  <c r="AT35" s="1"/>
  <c r="AI40"/>
  <c r="AI51"/>
  <c r="AJ51" s="1"/>
  <c r="AT51" s="1"/>
  <c r="AI72"/>
  <c r="AJ72" s="1"/>
  <c r="AT72" s="1"/>
  <c r="AI88"/>
  <c r="AI3"/>
  <c r="AJ3" s="1"/>
  <c r="AT3" s="1"/>
  <c r="AI11"/>
  <c r="AJ11" s="1"/>
  <c r="AT11" s="1"/>
  <c r="AI15"/>
  <c r="AJ15" s="1"/>
  <c r="AT15" s="1"/>
  <c r="AI19"/>
  <c r="AJ19" s="1"/>
  <c r="AT19" s="1"/>
  <c r="AJ40"/>
  <c r="AT40" s="1"/>
  <c r="AI44"/>
  <c r="AJ44" s="1"/>
  <c r="AT44" s="1"/>
  <c r="AJ56"/>
  <c r="AT56" s="1"/>
  <c r="AI60"/>
  <c r="AI76"/>
  <c r="AJ76" s="1"/>
  <c r="AT76" s="1"/>
  <c r="AI87"/>
  <c r="AJ87" s="1"/>
  <c r="AT87" s="1"/>
  <c r="AJ88"/>
  <c r="AT88" s="1"/>
  <c r="AI7"/>
  <c r="AJ7" s="1"/>
  <c r="AT7" s="1"/>
  <c r="AJ23"/>
  <c r="AT23" s="1"/>
  <c r="AJ27"/>
  <c r="AT27" s="1"/>
  <c r="AJ31"/>
  <c r="AT31" s="1"/>
  <c r="AI43"/>
  <c r="AJ43" s="1"/>
  <c r="AT43" s="1"/>
  <c r="AI59"/>
  <c r="AJ59" s="1"/>
  <c r="AT59" s="1"/>
  <c r="AJ60"/>
  <c r="AT60" s="1"/>
  <c r="AI75"/>
  <c r="AJ75" s="1"/>
  <c r="AT75" s="1"/>
  <c r="AI80"/>
  <c r="AI91"/>
  <c r="AJ91" s="1"/>
  <c r="AT91" s="1"/>
  <c r="AJ12"/>
  <c r="AT12" s="1"/>
  <c r="AJ16"/>
  <c r="AT16" s="1"/>
  <c r="AJ48"/>
  <c r="AT48" s="1"/>
  <c r="AI52"/>
  <c r="AJ52" s="1"/>
  <c r="AT52" s="1"/>
  <c r="AJ64"/>
  <c r="AT64" s="1"/>
  <c r="AI68"/>
  <c r="AJ68" s="1"/>
  <c r="AT68" s="1"/>
  <c r="AJ80"/>
  <c r="AT80" s="1"/>
  <c r="AI84"/>
  <c r="AJ84" s="1"/>
  <c r="AT84" s="1"/>
  <c r="AI5"/>
  <c r="AJ5" s="1"/>
  <c r="AT5" s="1"/>
  <c r="AI9"/>
  <c r="AJ9" s="1"/>
  <c r="AT9" s="1"/>
  <c r="AI13"/>
  <c r="AJ13" s="1"/>
  <c r="AT13" s="1"/>
  <c r="AI17"/>
  <c r="AJ17" s="1"/>
  <c r="AT17" s="1"/>
  <c r="AI21"/>
  <c r="AJ21" s="1"/>
  <c r="AT21" s="1"/>
  <c r="AI25"/>
  <c r="AJ25" s="1"/>
  <c r="AT25" s="1"/>
  <c r="AI29"/>
  <c r="AJ29" s="1"/>
  <c r="AT29" s="1"/>
  <c r="AI33"/>
  <c r="AJ33" s="1"/>
  <c r="AT33" s="1"/>
  <c r="AI37"/>
  <c r="AJ37" s="1"/>
  <c r="AT37" s="1"/>
  <c r="AI41"/>
  <c r="AJ41" s="1"/>
  <c r="AT41" s="1"/>
  <c r="AI45"/>
  <c r="AJ45" s="1"/>
  <c r="AT45" s="1"/>
  <c r="AI49"/>
  <c r="AJ49" s="1"/>
  <c r="AT49" s="1"/>
  <c r="AI53"/>
  <c r="AJ53" s="1"/>
  <c r="AT53" s="1"/>
  <c r="AI57"/>
  <c r="AJ57" s="1"/>
  <c r="AT57" s="1"/>
  <c r="AI61"/>
  <c r="AJ61" s="1"/>
  <c r="AT61" s="1"/>
  <c r="AI65"/>
  <c r="AJ65" s="1"/>
  <c r="AT65" s="1"/>
  <c r="AI69"/>
  <c r="AJ69" s="1"/>
  <c r="AT69" s="1"/>
  <c r="AI73"/>
  <c r="AJ73" s="1"/>
  <c r="AT73" s="1"/>
  <c r="AI77"/>
  <c r="AJ77" s="1"/>
  <c r="AT77" s="1"/>
  <c r="AI81"/>
  <c r="AJ81" s="1"/>
  <c r="AT81" s="1"/>
  <c r="AI85"/>
  <c r="AJ85" s="1"/>
  <c r="AT85" s="1"/>
  <c r="AI89"/>
  <c r="AJ89" s="1"/>
  <c r="AT89" s="1"/>
  <c r="AI2"/>
  <c r="AJ2" s="1"/>
  <c r="AT2" s="1"/>
  <c r="AI6"/>
  <c r="AJ6" s="1"/>
  <c r="AT6" s="1"/>
  <c r="AI10"/>
  <c r="AJ10" s="1"/>
  <c r="AT10" s="1"/>
  <c r="AI14"/>
  <c r="AJ14" s="1"/>
  <c r="AT14" s="1"/>
  <c r="AI18"/>
  <c r="AJ18" s="1"/>
  <c r="AT18" s="1"/>
  <c r="AI22"/>
  <c r="AJ22" s="1"/>
  <c r="AT22" s="1"/>
  <c r="AI26"/>
  <c r="AJ26" s="1"/>
  <c r="AT26" s="1"/>
  <c r="AI30"/>
  <c r="AJ30" s="1"/>
  <c r="AT30" s="1"/>
  <c r="AI34"/>
  <c r="AJ34" s="1"/>
  <c r="AT34" s="1"/>
  <c r="AI38"/>
  <c r="AJ38" s="1"/>
  <c r="AT38" s="1"/>
  <c r="AI42"/>
  <c r="AJ42" s="1"/>
  <c r="AT42" s="1"/>
  <c r="AI46"/>
  <c r="AJ46" s="1"/>
  <c r="AT46" s="1"/>
  <c r="AI50"/>
  <c r="AJ50" s="1"/>
  <c r="AT50" s="1"/>
  <c r="AI54"/>
  <c r="AJ54" s="1"/>
  <c r="AT54" s="1"/>
  <c r="AI58"/>
  <c r="AJ58" s="1"/>
  <c r="AT58" s="1"/>
  <c r="AI62"/>
  <c r="AJ62" s="1"/>
  <c r="AT62" s="1"/>
  <c r="AI66"/>
  <c r="AJ66" s="1"/>
  <c r="AT66" s="1"/>
  <c r="AI70"/>
  <c r="AJ70" s="1"/>
  <c r="AT70" s="1"/>
  <c r="AI74"/>
  <c r="AJ74" s="1"/>
  <c r="AT74" s="1"/>
  <c r="AI78"/>
  <c r="AJ78" s="1"/>
  <c r="AT78" s="1"/>
  <c r="AI82"/>
  <c r="AJ82" s="1"/>
  <c r="AT82" s="1"/>
  <c r="AI86"/>
  <c r="AJ86" s="1"/>
  <c r="AT86" s="1"/>
  <c r="AI90"/>
  <c r="AJ90" s="1"/>
  <c r="AT90" s="1"/>
</calcChain>
</file>

<file path=xl/sharedStrings.xml><?xml version="1.0" encoding="utf-8"?>
<sst xmlns="http://schemas.openxmlformats.org/spreadsheetml/2006/main" count="52" uniqueCount="52">
  <si>
    <t>Time Slice (#)</t>
  </si>
  <si>
    <t>Time from Op'n start (min)</t>
  </si>
  <si>
    <t>OCT1 ( ℃)</t>
  </si>
  <si>
    <t>IPM1 Temp ( ℃)</t>
  </si>
  <si>
    <t>Water Law Set Temp. ( ℃)</t>
  </si>
  <si>
    <t>3Way Valve</t>
  </si>
  <si>
    <t>Water Pump</t>
  </si>
  <si>
    <t>Water In ( ℃)</t>
  </si>
  <si>
    <t>Water Out ( ℃)</t>
  </si>
  <si>
    <t>Outdoor Temp (degC) x 10</t>
  </si>
  <si>
    <t>Inverter Frequency (Hz)</t>
  </si>
  <si>
    <t>Discharge Pressure (bar)</t>
  </si>
  <si>
    <t>Sat'n Temp at Disch Pres (degC)</t>
  </si>
  <si>
    <t>Suction Pressure (bar)</t>
  </si>
  <si>
    <t>Sat'n Temp at Suct'n Pres (degC)</t>
  </si>
  <si>
    <t>Comp'r Discharge Temp (degC)</t>
  </si>
  <si>
    <t>Comp'r Casing Temp (degC)</t>
  </si>
  <si>
    <t>Outdoor Temp (degC)</t>
  </si>
  <si>
    <t>Inverter DC Link Voltage (V)</t>
  </si>
  <si>
    <t>R32 Evap'r Inlet Temp (degC)</t>
  </si>
  <si>
    <t>Comp'r Suction Temp (degC)</t>
  </si>
  <si>
    <t>R32 Cond'r Exit Temp (degC)</t>
  </si>
  <si>
    <t>RWT (degC)</t>
  </si>
  <si>
    <t>LWT (degC)</t>
  </si>
  <si>
    <t>Calc water DT (degC)</t>
  </si>
  <si>
    <t>Main EEV Output 
(wide open = 2000)</t>
  </si>
  <si>
    <t>Vap Injection EEV Output 
(wide open = 300)</t>
  </si>
  <si>
    <t>Vap Injection Solenoid Valve
 Output (wide open = 2000)</t>
  </si>
  <si>
    <t>Vap injection Intercooler
Sidestream Inlet Temp (degC)</t>
  </si>
  <si>
    <t>Vap injection Intercooler
Sidestream Outlet Temp (degC)</t>
  </si>
  <si>
    <t>Evaporator Fan Speed (RPM)</t>
  </si>
  <si>
    <t>Water Law Target Temp (degC)</t>
  </si>
  <si>
    <t>Water Flow Sensor (l/min)</t>
  </si>
  <si>
    <t>Aveerage Water Temp (degC)
(for properties evaluation)</t>
  </si>
  <si>
    <t>Calc Glycol density (kg/m3)</t>
  </si>
  <si>
    <t>Calc Glycol Sp Ht (J/kg/K</t>
  </si>
  <si>
    <t>Water Law Target - LWT (degC)</t>
  </si>
  <si>
    <t>Main EEV opening (%)</t>
  </si>
  <si>
    <t>Comp'r Pressure Ratio x 10</t>
  </si>
  <si>
    <t>(LWT - RWT) (degC) x 10</t>
  </si>
  <si>
    <t>Water Law Target - LWT (DegC)</t>
  </si>
  <si>
    <t>HeCalc at Output (W)
(from Q = m.Cp.DT)</t>
  </si>
  <si>
    <t>Calc superheat ex Evap'r (degC)</t>
  </si>
  <si>
    <t>Calc subcool ex Cond'r (degC)</t>
  </si>
  <si>
    <t>Calc Heat Produced (kW)</t>
  </si>
  <si>
    <t>Compressor Current (A)</t>
  </si>
  <si>
    <t>Pure R32 Disch Satn Temp (degC)</t>
  </si>
  <si>
    <t>Pure R32 Suctn Satn Temp (degC)</t>
  </si>
  <si>
    <t>Pure R32 subcool (degC)</t>
  </si>
  <si>
    <t>Pure R32 superheat (degC)</t>
  </si>
  <si>
    <t>Samsung discharge sat'n margin</t>
  </si>
  <si>
    <t>Samsung suction sat'n margin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</si>
</sst>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textRotation="180"/>
    </xf>
    <xf numFmtId="2" fontId="1" fillId="0" borderId="0" xfId="0" applyNumberFormat="1" applyFont="1" applyAlignment="1">
      <alignment horizontal="center" vertical="center" textRotation="180"/>
    </xf>
    <xf numFmtId="164" fontId="1" fillId="0" borderId="0" xfId="0" applyNumberFormat="1" applyFont="1" applyAlignment="1">
      <alignment horizontal="center" vertical="center" textRotation="180"/>
    </xf>
    <xf numFmtId="1" fontId="1" fillId="0" borderId="0" xfId="0" applyNumberFormat="1" applyFont="1" applyAlignment="1">
      <alignment horizontal="center" vertical="center" textRotation="18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Alignment="1">
      <alignment horizontal="center" vertical="top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1" fillId="0" borderId="0" xfId="0" applyNumberFormat="1" applyFont="1" applyAlignment="1">
      <alignment horizontal="center" vertical="center" textRotation="180" wrapText="1"/>
    </xf>
    <xf numFmtId="164" fontId="1" fillId="0" borderId="0" xfId="0" applyNumberFormat="1" applyFont="1" applyAlignment="1">
      <alignment horizontal="center" vertical="center" textRotation="180" wrapText="1"/>
    </xf>
    <xf numFmtId="0" fontId="1" fillId="0" borderId="0" xfId="0" applyFont="1" applyAlignment="1">
      <alignment horizontal="center" vertical="center" textRotation="180" wrapText="1"/>
    </xf>
    <xf numFmtId="0" fontId="3" fillId="0" borderId="0" xfId="0" applyFont="1" applyAlignment="1">
      <alignment horizontal="center" vertical="center" textRotation="18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R32 Circuit</a:t>
            </a:r>
            <a:r>
              <a:rPr lang="en-GB" baseline="0"/>
              <a:t> Parameters vs Time</a:t>
            </a:r>
            <a:endParaRPr lang="en-GB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Compr Inverter Freq (Hz)</c:v>
          </c:tx>
          <c:xVal>
            <c:numRef>
              <c:f>Sheet1!$B$3:$B$91</c:f>
              <c:numCache>
                <c:formatCode>0.00</c:formatCode>
                <c:ptCount val="89"/>
                <c:pt idx="0">
                  <c:v>-5.7547619047619047</c:v>
                </c:pt>
                <c:pt idx="1">
                  <c:v>-4.3160714285714281</c:v>
                </c:pt>
                <c:pt idx="2">
                  <c:v>-2.8773809523809524</c:v>
                </c:pt>
                <c:pt idx="3">
                  <c:v>-1.4386904761904762</c:v>
                </c:pt>
                <c:pt idx="4">
                  <c:v>0</c:v>
                </c:pt>
                <c:pt idx="5">
                  <c:v>1.4386904761904762</c:v>
                </c:pt>
                <c:pt idx="6">
                  <c:v>2.8773809523809524</c:v>
                </c:pt>
                <c:pt idx="7">
                  <c:v>4.3160714285714281</c:v>
                </c:pt>
                <c:pt idx="8">
                  <c:v>5.7547619047619047</c:v>
                </c:pt>
                <c:pt idx="9">
                  <c:v>7.1934523809523814</c:v>
                </c:pt>
                <c:pt idx="10">
                  <c:v>8.6321428571428562</c:v>
                </c:pt>
                <c:pt idx="11">
                  <c:v>10.070833333333333</c:v>
                </c:pt>
                <c:pt idx="12">
                  <c:v>11.509523809523809</c:v>
                </c:pt>
                <c:pt idx="13">
                  <c:v>12.948214285714284</c:v>
                </c:pt>
                <c:pt idx="14">
                  <c:v>14.386904761904763</c:v>
                </c:pt>
                <c:pt idx="15">
                  <c:v>15.825595238095238</c:v>
                </c:pt>
                <c:pt idx="16">
                  <c:v>17.264285714285712</c:v>
                </c:pt>
                <c:pt idx="17">
                  <c:v>18.702976190476189</c:v>
                </c:pt>
                <c:pt idx="18">
                  <c:v>20.141666666666666</c:v>
                </c:pt>
                <c:pt idx="19">
                  <c:v>21.580357142857142</c:v>
                </c:pt>
                <c:pt idx="20">
                  <c:v>23.019047619047619</c:v>
                </c:pt>
                <c:pt idx="21">
                  <c:v>24.457738095238092</c:v>
                </c:pt>
                <c:pt idx="22">
                  <c:v>25.896428571428569</c:v>
                </c:pt>
                <c:pt idx="23">
                  <c:v>27.335119047619049</c:v>
                </c:pt>
                <c:pt idx="24">
                  <c:v>28.773809523809526</c:v>
                </c:pt>
                <c:pt idx="25">
                  <c:v>30.212499999999999</c:v>
                </c:pt>
                <c:pt idx="26">
                  <c:v>31.651190476190475</c:v>
                </c:pt>
                <c:pt idx="27">
                  <c:v>33.089880952380952</c:v>
                </c:pt>
                <c:pt idx="28">
                  <c:v>34.528571428571425</c:v>
                </c:pt>
                <c:pt idx="29">
                  <c:v>35.967261904761905</c:v>
                </c:pt>
                <c:pt idx="30">
                  <c:v>37.405952380952378</c:v>
                </c:pt>
                <c:pt idx="31">
                  <c:v>38.844642857142858</c:v>
                </c:pt>
                <c:pt idx="32">
                  <c:v>40.283333333333331</c:v>
                </c:pt>
                <c:pt idx="33">
                  <c:v>41.722023809523805</c:v>
                </c:pt>
                <c:pt idx="34">
                  <c:v>43.160714285714285</c:v>
                </c:pt>
                <c:pt idx="35">
                  <c:v>44.599404761904758</c:v>
                </c:pt>
                <c:pt idx="36">
                  <c:v>46.038095238095238</c:v>
                </c:pt>
                <c:pt idx="37">
                  <c:v>47.476785714285711</c:v>
                </c:pt>
                <c:pt idx="38">
                  <c:v>48.915476190476184</c:v>
                </c:pt>
                <c:pt idx="39">
                  <c:v>50.354166666666664</c:v>
                </c:pt>
                <c:pt idx="40">
                  <c:v>51.792857142857137</c:v>
                </c:pt>
                <c:pt idx="41">
                  <c:v>53.231547619047618</c:v>
                </c:pt>
                <c:pt idx="42">
                  <c:v>54.670238095238098</c:v>
                </c:pt>
                <c:pt idx="43">
                  <c:v>56.108928571428564</c:v>
                </c:pt>
                <c:pt idx="44">
                  <c:v>57.547619047619051</c:v>
                </c:pt>
                <c:pt idx="45">
                  <c:v>58.986309523809517</c:v>
                </c:pt>
                <c:pt idx="46">
                  <c:v>60.424999999999997</c:v>
                </c:pt>
                <c:pt idx="47">
                  <c:v>61.863690476190477</c:v>
                </c:pt>
                <c:pt idx="48">
                  <c:v>63.30238095238095</c:v>
                </c:pt>
                <c:pt idx="49">
                  <c:v>64.741071428571431</c:v>
                </c:pt>
                <c:pt idx="50">
                  <c:v>66.179761904761904</c:v>
                </c:pt>
                <c:pt idx="51">
                  <c:v>67.618452380952377</c:v>
                </c:pt>
                <c:pt idx="52">
                  <c:v>69.05714285714285</c:v>
                </c:pt>
                <c:pt idx="53">
                  <c:v>70.495833333333323</c:v>
                </c:pt>
                <c:pt idx="54">
                  <c:v>71.93452380952381</c:v>
                </c:pt>
                <c:pt idx="55">
                  <c:v>73.373214285714283</c:v>
                </c:pt>
                <c:pt idx="56">
                  <c:v>74.811904761904756</c:v>
                </c:pt>
                <c:pt idx="57">
                  <c:v>76.250595238095229</c:v>
                </c:pt>
                <c:pt idx="58">
                  <c:v>77.689285714285717</c:v>
                </c:pt>
                <c:pt idx="59">
                  <c:v>79.12797619047619</c:v>
                </c:pt>
                <c:pt idx="60">
                  <c:v>80.566666666666663</c:v>
                </c:pt>
                <c:pt idx="61">
                  <c:v>82.005357142857136</c:v>
                </c:pt>
                <c:pt idx="62">
                  <c:v>83.444047619047609</c:v>
                </c:pt>
                <c:pt idx="63">
                  <c:v>84.882738095238096</c:v>
                </c:pt>
                <c:pt idx="64">
                  <c:v>86.321428571428569</c:v>
                </c:pt>
                <c:pt idx="65">
                  <c:v>87.760119047619042</c:v>
                </c:pt>
                <c:pt idx="66">
                  <c:v>89.198809523809516</c:v>
                </c:pt>
                <c:pt idx="67">
                  <c:v>90.637499999999989</c:v>
                </c:pt>
                <c:pt idx="68">
                  <c:v>92.076190476190476</c:v>
                </c:pt>
                <c:pt idx="69">
                  <c:v>93.514880952380949</c:v>
                </c:pt>
                <c:pt idx="70">
                  <c:v>94.953571428571422</c:v>
                </c:pt>
                <c:pt idx="71">
                  <c:v>96.392261904761909</c:v>
                </c:pt>
                <c:pt idx="72">
                  <c:v>97.830952380952368</c:v>
                </c:pt>
                <c:pt idx="73">
                  <c:v>99.269642857142856</c:v>
                </c:pt>
                <c:pt idx="74">
                  <c:v>100.70833333333333</c:v>
                </c:pt>
                <c:pt idx="75">
                  <c:v>102.14702380952382</c:v>
                </c:pt>
                <c:pt idx="76">
                  <c:v>103.58571428571427</c:v>
                </c:pt>
                <c:pt idx="77">
                  <c:v>105.02440476190475</c:v>
                </c:pt>
                <c:pt idx="78">
                  <c:v>106.46309523809524</c:v>
                </c:pt>
                <c:pt idx="79">
                  <c:v>107.90178571428571</c:v>
                </c:pt>
                <c:pt idx="80">
                  <c:v>109.3404761904762</c:v>
                </c:pt>
                <c:pt idx="81">
                  <c:v>110.77916666666665</c:v>
                </c:pt>
                <c:pt idx="82">
                  <c:v>112.21785714285713</c:v>
                </c:pt>
                <c:pt idx="83">
                  <c:v>113.65654761904761</c:v>
                </c:pt>
                <c:pt idx="84">
                  <c:v>115.0952380952381</c:v>
                </c:pt>
                <c:pt idx="85">
                  <c:v>116.53392857142858</c:v>
                </c:pt>
                <c:pt idx="86">
                  <c:v>117.97261904761903</c:v>
                </c:pt>
                <c:pt idx="87">
                  <c:v>119.41130952380952</c:v>
                </c:pt>
                <c:pt idx="88">
                  <c:v>120.85</c:v>
                </c:pt>
              </c:numCache>
            </c:numRef>
          </c:xVal>
          <c:yVal>
            <c:numRef>
              <c:f>Sheet1!$C$3:$C$91</c:f>
              <c:numCache>
                <c:formatCode>0.0</c:formatCode>
                <c:ptCount val="89"/>
                <c:pt idx="0">
                  <c:v>38.444444444444443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50.444444444444443</c:v>
                </c:pt>
                <c:pt idx="5">
                  <c:v>53.111111111111114</c:v>
                </c:pt>
                <c:pt idx="6">
                  <c:v>55.875</c:v>
                </c:pt>
                <c:pt idx="7">
                  <c:v>57</c:v>
                </c:pt>
                <c:pt idx="8">
                  <c:v>57</c:v>
                </c:pt>
                <c:pt idx="9">
                  <c:v>57</c:v>
                </c:pt>
                <c:pt idx="10">
                  <c:v>55</c:v>
                </c:pt>
                <c:pt idx="11">
                  <c:v>54.666666666666664</c:v>
                </c:pt>
                <c:pt idx="12">
                  <c:v>56.625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57</c:v>
                </c:pt>
                <c:pt idx="20">
                  <c:v>57</c:v>
                </c:pt>
                <c:pt idx="21">
                  <c:v>57</c:v>
                </c:pt>
                <c:pt idx="22">
                  <c:v>57</c:v>
                </c:pt>
                <c:pt idx="23">
                  <c:v>57</c:v>
                </c:pt>
                <c:pt idx="24">
                  <c:v>57</c:v>
                </c:pt>
                <c:pt idx="25">
                  <c:v>57</c:v>
                </c:pt>
                <c:pt idx="26">
                  <c:v>57</c:v>
                </c:pt>
                <c:pt idx="27">
                  <c:v>55</c:v>
                </c:pt>
                <c:pt idx="28">
                  <c:v>51.75</c:v>
                </c:pt>
                <c:pt idx="29">
                  <c:v>52.666666666666664</c:v>
                </c:pt>
                <c:pt idx="30">
                  <c:v>50.666666666666664</c:v>
                </c:pt>
                <c:pt idx="31">
                  <c:v>53.5</c:v>
                </c:pt>
                <c:pt idx="32">
                  <c:v>55.777777777777779</c:v>
                </c:pt>
                <c:pt idx="33">
                  <c:v>54.111111111111114</c:v>
                </c:pt>
                <c:pt idx="34">
                  <c:v>51.5</c:v>
                </c:pt>
                <c:pt idx="35">
                  <c:v>46.777777777777779</c:v>
                </c:pt>
                <c:pt idx="36">
                  <c:v>43.888888888888886</c:v>
                </c:pt>
                <c:pt idx="37">
                  <c:v>39.875</c:v>
                </c:pt>
                <c:pt idx="38">
                  <c:v>40.333333333333336</c:v>
                </c:pt>
                <c:pt idx="39">
                  <c:v>39.333333333333336</c:v>
                </c:pt>
                <c:pt idx="40">
                  <c:v>38.75</c:v>
                </c:pt>
                <c:pt idx="41">
                  <c:v>37.333333333333336</c:v>
                </c:pt>
                <c:pt idx="42">
                  <c:v>36.5</c:v>
                </c:pt>
                <c:pt idx="43">
                  <c:v>37.666666666666664</c:v>
                </c:pt>
                <c:pt idx="44">
                  <c:v>36.555555555555557</c:v>
                </c:pt>
                <c:pt idx="45">
                  <c:v>35.75</c:v>
                </c:pt>
                <c:pt idx="46">
                  <c:v>35</c:v>
                </c:pt>
                <c:pt idx="47">
                  <c:v>35</c:v>
                </c:pt>
                <c:pt idx="48">
                  <c:v>34.75</c:v>
                </c:pt>
                <c:pt idx="49">
                  <c:v>33</c:v>
                </c:pt>
                <c:pt idx="50">
                  <c:v>34.333333333333336</c:v>
                </c:pt>
                <c:pt idx="51">
                  <c:v>30.625</c:v>
                </c:pt>
                <c:pt idx="52">
                  <c:v>27.111111111111111</c:v>
                </c:pt>
                <c:pt idx="53">
                  <c:v>27</c:v>
                </c:pt>
                <c:pt idx="54">
                  <c:v>27</c:v>
                </c:pt>
                <c:pt idx="55">
                  <c:v>27</c:v>
                </c:pt>
                <c:pt idx="56">
                  <c:v>26</c:v>
                </c:pt>
                <c:pt idx="57">
                  <c:v>26.444444444444443</c:v>
                </c:pt>
                <c:pt idx="58">
                  <c:v>25</c:v>
                </c:pt>
                <c:pt idx="59">
                  <c:v>26.375</c:v>
                </c:pt>
                <c:pt idx="60">
                  <c:v>25.555555555555557</c:v>
                </c:pt>
                <c:pt idx="61">
                  <c:v>25.222222222222221</c:v>
                </c:pt>
                <c:pt idx="62">
                  <c:v>26.375</c:v>
                </c:pt>
                <c:pt idx="63">
                  <c:v>25</c:v>
                </c:pt>
                <c:pt idx="64">
                  <c:v>24.875</c:v>
                </c:pt>
                <c:pt idx="65">
                  <c:v>23.444444444444443</c:v>
                </c:pt>
                <c:pt idx="66">
                  <c:v>22</c:v>
                </c:pt>
                <c:pt idx="67">
                  <c:v>21.5</c:v>
                </c:pt>
                <c:pt idx="68">
                  <c:v>20.777777777777779</c:v>
                </c:pt>
                <c:pt idx="69">
                  <c:v>21.333333333333332</c:v>
                </c:pt>
                <c:pt idx="70">
                  <c:v>21.125</c:v>
                </c:pt>
                <c:pt idx="71">
                  <c:v>21.666666666666668</c:v>
                </c:pt>
                <c:pt idx="72">
                  <c:v>21</c:v>
                </c:pt>
                <c:pt idx="73">
                  <c:v>20.5</c:v>
                </c:pt>
                <c:pt idx="74">
                  <c:v>21.555555555555557</c:v>
                </c:pt>
                <c:pt idx="75">
                  <c:v>22.375</c:v>
                </c:pt>
                <c:pt idx="76">
                  <c:v>21</c:v>
                </c:pt>
                <c:pt idx="77">
                  <c:v>22</c:v>
                </c:pt>
                <c:pt idx="78">
                  <c:v>22</c:v>
                </c:pt>
                <c:pt idx="79">
                  <c:v>23</c:v>
                </c:pt>
                <c:pt idx="80">
                  <c:v>22.666666666666668</c:v>
                </c:pt>
                <c:pt idx="81">
                  <c:v>24</c:v>
                </c:pt>
                <c:pt idx="82">
                  <c:v>24.111111111111111</c:v>
                </c:pt>
                <c:pt idx="83">
                  <c:v>26</c:v>
                </c:pt>
                <c:pt idx="84">
                  <c:v>26</c:v>
                </c:pt>
                <c:pt idx="85">
                  <c:v>26.555555555555557</c:v>
                </c:pt>
                <c:pt idx="86">
                  <c:v>26.875</c:v>
                </c:pt>
                <c:pt idx="87">
                  <c:v>27.888888888888889</c:v>
                </c:pt>
                <c:pt idx="88">
                  <c:v>27</c:v>
                </c:pt>
              </c:numCache>
            </c:numRef>
          </c:yVal>
          <c:smooth val="1"/>
        </c:ser>
        <c:ser>
          <c:idx val="1"/>
          <c:order val="1"/>
          <c:tx>
            <c:v>EEV Opening (%)</c:v>
          </c:tx>
          <c:xVal>
            <c:numRef>
              <c:f>Sheet1!$B$3:$B$91</c:f>
              <c:numCache>
                <c:formatCode>0.00</c:formatCode>
                <c:ptCount val="89"/>
                <c:pt idx="0">
                  <c:v>-5.7547619047619047</c:v>
                </c:pt>
                <c:pt idx="1">
                  <c:v>-4.3160714285714281</c:v>
                </c:pt>
                <c:pt idx="2">
                  <c:v>-2.8773809523809524</c:v>
                </c:pt>
                <c:pt idx="3">
                  <c:v>-1.4386904761904762</c:v>
                </c:pt>
                <c:pt idx="4">
                  <c:v>0</c:v>
                </c:pt>
                <c:pt idx="5">
                  <c:v>1.4386904761904762</c:v>
                </c:pt>
                <c:pt idx="6">
                  <c:v>2.8773809523809524</c:v>
                </c:pt>
                <c:pt idx="7">
                  <c:v>4.3160714285714281</c:v>
                </c:pt>
                <c:pt idx="8">
                  <c:v>5.7547619047619047</c:v>
                </c:pt>
                <c:pt idx="9">
                  <c:v>7.1934523809523814</c:v>
                </c:pt>
                <c:pt idx="10">
                  <c:v>8.6321428571428562</c:v>
                </c:pt>
                <c:pt idx="11">
                  <c:v>10.070833333333333</c:v>
                </c:pt>
                <c:pt idx="12">
                  <c:v>11.509523809523809</c:v>
                </c:pt>
                <c:pt idx="13">
                  <c:v>12.948214285714284</c:v>
                </c:pt>
                <c:pt idx="14">
                  <c:v>14.386904761904763</c:v>
                </c:pt>
                <c:pt idx="15">
                  <c:v>15.825595238095238</c:v>
                </c:pt>
                <c:pt idx="16">
                  <c:v>17.264285714285712</c:v>
                </c:pt>
                <c:pt idx="17">
                  <c:v>18.702976190476189</c:v>
                </c:pt>
                <c:pt idx="18">
                  <c:v>20.141666666666666</c:v>
                </c:pt>
                <c:pt idx="19">
                  <c:v>21.580357142857142</c:v>
                </c:pt>
                <c:pt idx="20">
                  <c:v>23.019047619047619</c:v>
                </c:pt>
                <c:pt idx="21">
                  <c:v>24.457738095238092</c:v>
                </c:pt>
                <c:pt idx="22">
                  <c:v>25.896428571428569</c:v>
                </c:pt>
                <c:pt idx="23">
                  <c:v>27.335119047619049</c:v>
                </c:pt>
                <c:pt idx="24">
                  <c:v>28.773809523809526</c:v>
                </c:pt>
                <c:pt idx="25">
                  <c:v>30.212499999999999</c:v>
                </c:pt>
                <c:pt idx="26">
                  <c:v>31.651190476190475</c:v>
                </c:pt>
                <c:pt idx="27">
                  <c:v>33.089880952380952</c:v>
                </c:pt>
                <c:pt idx="28">
                  <c:v>34.528571428571425</c:v>
                </c:pt>
                <c:pt idx="29">
                  <c:v>35.967261904761905</c:v>
                </c:pt>
                <c:pt idx="30">
                  <c:v>37.405952380952378</c:v>
                </c:pt>
                <c:pt idx="31">
                  <c:v>38.844642857142858</c:v>
                </c:pt>
                <c:pt idx="32">
                  <c:v>40.283333333333331</c:v>
                </c:pt>
                <c:pt idx="33">
                  <c:v>41.722023809523805</c:v>
                </c:pt>
                <c:pt idx="34">
                  <c:v>43.160714285714285</c:v>
                </c:pt>
                <c:pt idx="35">
                  <c:v>44.599404761904758</c:v>
                </c:pt>
                <c:pt idx="36">
                  <c:v>46.038095238095238</c:v>
                </c:pt>
                <c:pt idx="37">
                  <c:v>47.476785714285711</c:v>
                </c:pt>
                <c:pt idx="38">
                  <c:v>48.915476190476184</c:v>
                </c:pt>
                <c:pt idx="39">
                  <c:v>50.354166666666664</c:v>
                </c:pt>
                <c:pt idx="40">
                  <c:v>51.792857142857137</c:v>
                </c:pt>
                <c:pt idx="41">
                  <c:v>53.231547619047618</c:v>
                </c:pt>
                <c:pt idx="42">
                  <c:v>54.670238095238098</c:v>
                </c:pt>
                <c:pt idx="43">
                  <c:v>56.108928571428564</c:v>
                </c:pt>
                <c:pt idx="44">
                  <c:v>57.547619047619051</c:v>
                </c:pt>
                <c:pt idx="45">
                  <c:v>58.986309523809517</c:v>
                </c:pt>
                <c:pt idx="46">
                  <c:v>60.424999999999997</c:v>
                </c:pt>
                <c:pt idx="47">
                  <c:v>61.863690476190477</c:v>
                </c:pt>
                <c:pt idx="48">
                  <c:v>63.30238095238095</c:v>
                </c:pt>
                <c:pt idx="49">
                  <c:v>64.741071428571431</c:v>
                </c:pt>
                <c:pt idx="50">
                  <c:v>66.179761904761904</c:v>
                </c:pt>
                <c:pt idx="51">
                  <c:v>67.618452380952377</c:v>
                </c:pt>
                <c:pt idx="52">
                  <c:v>69.05714285714285</c:v>
                </c:pt>
                <c:pt idx="53">
                  <c:v>70.495833333333323</c:v>
                </c:pt>
                <c:pt idx="54">
                  <c:v>71.93452380952381</c:v>
                </c:pt>
                <c:pt idx="55">
                  <c:v>73.373214285714283</c:v>
                </c:pt>
                <c:pt idx="56">
                  <c:v>74.811904761904756</c:v>
                </c:pt>
                <c:pt idx="57">
                  <c:v>76.250595238095229</c:v>
                </c:pt>
                <c:pt idx="58">
                  <c:v>77.689285714285717</c:v>
                </c:pt>
                <c:pt idx="59">
                  <c:v>79.12797619047619</c:v>
                </c:pt>
                <c:pt idx="60">
                  <c:v>80.566666666666663</c:v>
                </c:pt>
                <c:pt idx="61">
                  <c:v>82.005357142857136</c:v>
                </c:pt>
                <c:pt idx="62">
                  <c:v>83.444047619047609</c:v>
                </c:pt>
                <c:pt idx="63">
                  <c:v>84.882738095238096</c:v>
                </c:pt>
                <c:pt idx="64">
                  <c:v>86.321428571428569</c:v>
                </c:pt>
                <c:pt idx="65">
                  <c:v>87.760119047619042</c:v>
                </c:pt>
                <c:pt idx="66">
                  <c:v>89.198809523809516</c:v>
                </c:pt>
                <c:pt idx="67">
                  <c:v>90.637499999999989</c:v>
                </c:pt>
                <c:pt idx="68">
                  <c:v>92.076190476190476</c:v>
                </c:pt>
                <c:pt idx="69">
                  <c:v>93.514880952380949</c:v>
                </c:pt>
                <c:pt idx="70">
                  <c:v>94.953571428571422</c:v>
                </c:pt>
                <c:pt idx="71">
                  <c:v>96.392261904761909</c:v>
                </c:pt>
                <c:pt idx="72">
                  <c:v>97.830952380952368</c:v>
                </c:pt>
                <c:pt idx="73">
                  <c:v>99.269642857142856</c:v>
                </c:pt>
                <c:pt idx="74">
                  <c:v>100.70833333333333</c:v>
                </c:pt>
                <c:pt idx="75">
                  <c:v>102.14702380952382</c:v>
                </c:pt>
                <c:pt idx="76">
                  <c:v>103.58571428571427</c:v>
                </c:pt>
                <c:pt idx="77">
                  <c:v>105.02440476190475</c:v>
                </c:pt>
                <c:pt idx="78">
                  <c:v>106.46309523809524</c:v>
                </c:pt>
                <c:pt idx="79">
                  <c:v>107.90178571428571</c:v>
                </c:pt>
                <c:pt idx="80">
                  <c:v>109.3404761904762</c:v>
                </c:pt>
                <c:pt idx="81">
                  <c:v>110.77916666666665</c:v>
                </c:pt>
                <c:pt idx="82">
                  <c:v>112.21785714285713</c:v>
                </c:pt>
                <c:pt idx="83">
                  <c:v>113.65654761904761</c:v>
                </c:pt>
                <c:pt idx="84">
                  <c:v>115.0952380952381</c:v>
                </c:pt>
                <c:pt idx="85">
                  <c:v>116.53392857142858</c:v>
                </c:pt>
                <c:pt idx="86">
                  <c:v>117.97261904761903</c:v>
                </c:pt>
                <c:pt idx="87">
                  <c:v>119.41130952380952</c:v>
                </c:pt>
                <c:pt idx="88">
                  <c:v>120.85</c:v>
                </c:pt>
              </c:numCache>
            </c:numRef>
          </c:xVal>
          <c:yVal>
            <c:numRef>
              <c:f>Sheet1!$AM$3:$AM$91</c:f>
              <c:numCache>
                <c:formatCode>0</c:formatCode>
                <c:ptCount val="89"/>
                <c:pt idx="0">
                  <c:v>15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24.977777777777778</c:v>
                </c:pt>
                <c:pt idx="5">
                  <c:v>24.872222222222224</c:v>
                </c:pt>
                <c:pt idx="6">
                  <c:v>22.6</c:v>
                </c:pt>
                <c:pt idx="7">
                  <c:v>21.538888888888888</c:v>
                </c:pt>
                <c:pt idx="8">
                  <c:v>20.805555555555554</c:v>
                </c:pt>
                <c:pt idx="9">
                  <c:v>19.943750000000001</c:v>
                </c:pt>
                <c:pt idx="10">
                  <c:v>19.3</c:v>
                </c:pt>
                <c:pt idx="11">
                  <c:v>18.433333333333334</c:v>
                </c:pt>
                <c:pt idx="12">
                  <c:v>17.856249999999999</c:v>
                </c:pt>
                <c:pt idx="13">
                  <c:v>17.649999999999999</c:v>
                </c:pt>
                <c:pt idx="14">
                  <c:v>17.55</c:v>
                </c:pt>
                <c:pt idx="15">
                  <c:v>17.45</c:v>
                </c:pt>
                <c:pt idx="16">
                  <c:v>17.361111111111111</c:v>
                </c:pt>
                <c:pt idx="17">
                  <c:v>17.324999999999999</c:v>
                </c:pt>
                <c:pt idx="18">
                  <c:v>17.316666666666666</c:v>
                </c:pt>
                <c:pt idx="19">
                  <c:v>17.216666666666665</c:v>
                </c:pt>
                <c:pt idx="20">
                  <c:v>17.112500000000001</c:v>
                </c:pt>
                <c:pt idx="21">
                  <c:v>17.094444444444445</c:v>
                </c:pt>
                <c:pt idx="22">
                  <c:v>16.994444444444447</c:v>
                </c:pt>
                <c:pt idx="23">
                  <c:v>16.8</c:v>
                </c:pt>
                <c:pt idx="24">
                  <c:v>16.905555555555555</c:v>
                </c:pt>
                <c:pt idx="25">
                  <c:v>16.872222222222224</c:v>
                </c:pt>
                <c:pt idx="26">
                  <c:v>15.94375</c:v>
                </c:pt>
                <c:pt idx="27">
                  <c:v>14.4</c:v>
                </c:pt>
                <c:pt idx="28">
                  <c:v>14.3</c:v>
                </c:pt>
                <c:pt idx="29">
                  <c:v>14.3</c:v>
                </c:pt>
                <c:pt idx="30">
                  <c:v>14.066666666666666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13.9</c:v>
                </c:pt>
                <c:pt idx="36">
                  <c:v>13.733333333333334</c:v>
                </c:pt>
                <c:pt idx="37">
                  <c:v>13.5625</c:v>
                </c:pt>
                <c:pt idx="38">
                  <c:v>13.572222222222223</c:v>
                </c:pt>
                <c:pt idx="39">
                  <c:v>13.45</c:v>
                </c:pt>
                <c:pt idx="40">
                  <c:v>13.35</c:v>
                </c:pt>
                <c:pt idx="41">
                  <c:v>13.25</c:v>
                </c:pt>
                <c:pt idx="42">
                  <c:v>13.168749999999999</c:v>
                </c:pt>
                <c:pt idx="43">
                  <c:v>13.166666666666666</c:v>
                </c:pt>
                <c:pt idx="44">
                  <c:v>12.983333333333334</c:v>
                </c:pt>
                <c:pt idx="45">
                  <c:v>12.887499999999999</c:v>
                </c:pt>
                <c:pt idx="46">
                  <c:v>12.872222222222224</c:v>
                </c:pt>
                <c:pt idx="47">
                  <c:v>12.827777777777778</c:v>
                </c:pt>
                <c:pt idx="48">
                  <c:v>12.8</c:v>
                </c:pt>
                <c:pt idx="49">
                  <c:v>12.772222222222222</c:v>
                </c:pt>
                <c:pt idx="50">
                  <c:v>12.838888888888889</c:v>
                </c:pt>
                <c:pt idx="51">
                  <c:v>12.831250000000001</c:v>
                </c:pt>
                <c:pt idx="52">
                  <c:v>12.716666666666667</c:v>
                </c:pt>
                <c:pt idx="53">
                  <c:v>12.55625</c:v>
                </c:pt>
                <c:pt idx="54">
                  <c:v>12.472222222222223</c:v>
                </c:pt>
                <c:pt idx="55">
                  <c:v>12.422222222222222</c:v>
                </c:pt>
                <c:pt idx="56">
                  <c:v>12.331250000000001</c:v>
                </c:pt>
                <c:pt idx="57">
                  <c:v>12.233333333333333</c:v>
                </c:pt>
                <c:pt idx="58">
                  <c:v>12.188888888888888</c:v>
                </c:pt>
                <c:pt idx="59">
                  <c:v>12.13125</c:v>
                </c:pt>
                <c:pt idx="60">
                  <c:v>12.122222222222224</c:v>
                </c:pt>
                <c:pt idx="61">
                  <c:v>12.033333333333333</c:v>
                </c:pt>
                <c:pt idx="62">
                  <c:v>12.06875</c:v>
                </c:pt>
                <c:pt idx="63">
                  <c:v>12.027777777777777</c:v>
                </c:pt>
                <c:pt idx="64">
                  <c:v>12.018750000000001</c:v>
                </c:pt>
                <c:pt idx="65">
                  <c:v>12</c:v>
                </c:pt>
                <c:pt idx="66">
                  <c:v>11.95</c:v>
                </c:pt>
                <c:pt idx="67">
                  <c:v>11.86875</c:v>
                </c:pt>
                <c:pt idx="68">
                  <c:v>11.766666666666667</c:v>
                </c:pt>
                <c:pt idx="69">
                  <c:v>11.661111111111111</c:v>
                </c:pt>
                <c:pt idx="70">
                  <c:v>11.55625</c:v>
                </c:pt>
                <c:pt idx="71">
                  <c:v>11.55</c:v>
                </c:pt>
                <c:pt idx="72">
                  <c:v>11.488888888888889</c:v>
                </c:pt>
                <c:pt idx="73">
                  <c:v>11.393750000000001</c:v>
                </c:pt>
                <c:pt idx="74">
                  <c:v>11.333333333333332</c:v>
                </c:pt>
                <c:pt idx="75">
                  <c:v>11.25</c:v>
                </c:pt>
                <c:pt idx="76">
                  <c:v>11.166666666666668</c:v>
                </c:pt>
                <c:pt idx="77">
                  <c:v>11.127777777777776</c:v>
                </c:pt>
                <c:pt idx="78">
                  <c:v>11.11875</c:v>
                </c:pt>
                <c:pt idx="79">
                  <c:v>10.988888888888889</c:v>
                </c:pt>
                <c:pt idx="80">
                  <c:v>10.894444444444444</c:v>
                </c:pt>
                <c:pt idx="81">
                  <c:v>10.918749999999999</c:v>
                </c:pt>
                <c:pt idx="82">
                  <c:v>10.8</c:v>
                </c:pt>
                <c:pt idx="83">
                  <c:v>10.65</c:v>
                </c:pt>
                <c:pt idx="84">
                  <c:v>10.50625</c:v>
                </c:pt>
                <c:pt idx="85">
                  <c:v>10.455555555555556</c:v>
                </c:pt>
                <c:pt idx="86">
                  <c:v>10.324999999999999</c:v>
                </c:pt>
                <c:pt idx="87">
                  <c:v>10.233333333333333</c:v>
                </c:pt>
                <c:pt idx="88">
                  <c:v>10.199999999999999</c:v>
                </c:pt>
              </c:numCache>
            </c:numRef>
          </c:yVal>
          <c:smooth val="1"/>
        </c:ser>
        <c:ser>
          <c:idx val="2"/>
          <c:order val="2"/>
          <c:tx>
            <c:v>Pressure Ratio x 10</c:v>
          </c:tx>
          <c:xVal>
            <c:numRef>
              <c:f>Sheet1!$B$3:$B$91</c:f>
              <c:numCache>
                <c:formatCode>0.00</c:formatCode>
                <c:ptCount val="89"/>
                <c:pt idx="0">
                  <c:v>-5.7547619047619047</c:v>
                </c:pt>
                <c:pt idx="1">
                  <c:v>-4.3160714285714281</c:v>
                </c:pt>
                <c:pt idx="2">
                  <c:v>-2.8773809523809524</c:v>
                </c:pt>
                <c:pt idx="3">
                  <c:v>-1.4386904761904762</c:v>
                </c:pt>
                <c:pt idx="4">
                  <c:v>0</c:v>
                </c:pt>
                <c:pt idx="5">
                  <c:v>1.4386904761904762</c:v>
                </c:pt>
                <c:pt idx="6">
                  <c:v>2.8773809523809524</c:v>
                </c:pt>
                <c:pt idx="7">
                  <c:v>4.3160714285714281</c:v>
                </c:pt>
                <c:pt idx="8">
                  <c:v>5.7547619047619047</c:v>
                </c:pt>
                <c:pt idx="9">
                  <c:v>7.1934523809523814</c:v>
                </c:pt>
                <c:pt idx="10">
                  <c:v>8.6321428571428562</c:v>
                </c:pt>
                <c:pt idx="11">
                  <c:v>10.070833333333333</c:v>
                </c:pt>
                <c:pt idx="12">
                  <c:v>11.509523809523809</c:v>
                </c:pt>
                <c:pt idx="13">
                  <c:v>12.948214285714284</c:v>
                </c:pt>
                <c:pt idx="14">
                  <c:v>14.386904761904763</c:v>
                </c:pt>
                <c:pt idx="15">
                  <c:v>15.825595238095238</c:v>
                </c:pt>
                <c:pt idx="16">
                  <c:v>17.264285714285712</c:v>
                </c:pt>
                <c:pt idx="17">
                  <c:v>18.702976190476189</c:v>
                </c:pt>
                <c:pt idx="18">
                  <c:v>20.141666666666666</c:v>
                </c:pt>
                <c:pt idx="19">
                  <c:v>21.580357142857142</c:v>
                </c:pt>
                <c:pt idx="20">
                  <c:v>23.019047619047619</c:v>
                </c:pt>
                <c:pt idx="21">
                  <c:v>24.457738095238092</c:v>
                </c:pt>
                <c:pt idx="22">
                  <c:v>25.896428571428569</c:v>
                </c:pt>
                <c:pt idx="23">
                  <c:v>27.335119047619049</c:v>
                </c:pt>
                <c:pt idx="24">
                  <c:v>28.773809523809526</c:v>
                </c:pt>
                <c:pt idx="25">
                  <c:v>30.212499999999999</c:v>
                </c:pt>
                <c:pt idx="26">
                  <c:v>31.651190476190475</c:v>
                </c:pt>
                <c:pt idx="27">
                  <c:v>33.089880952380952</c:v>
                </c:pt>
                <c:pt idx="28">
                  <c:v>34.528571428571425</c:v>
                </c:pt>
                <c:pt idx="29">
                  <c:v>35.967261904761905</c:v>
                </c:pt>
                <c:pt idx="30">
                  <c:v>37.405952380952378</c:v>
                </c:pt>
                <c:pt idx="31">
                  <c:v>38.844642857142858</c:v>
                </c:pt>
                <c:pt idx="32">
                  <c:v>40.283333333333331</c:v>
                </c:pt>
                <c:pt idx="33">
                  <c:v>41.722023809523805</c:v>
                </c:pt>
                <c:pt idx="34">
                  <c:v>43.160714285714285</c:v>
                </c:pt>
                <c:pt idx="35">
                  <c:v>44.599404761904758</c:v>
                </c:pt>
                <c:pt idx="36">
                  <c:v>46.038095238095238</c:v>
                </c:pt>
                <c:pt idx="37">
                  <c:v>47.476785714285711</c:v>
                </c:pt>
                <c:pt idx="38">
                  <c:v>48.915476190476184</c:v>
                </c:pt>
                <c:pt idx="39">
                  <c:v>50.354166666666664</c:v>
                </c:pt>
                <c:pt idx="40">
                  <c:v>51.792857142857137</c:v>
                </c:pt>
                <c:pt idx="41">
                  <c:v>53.231547619047618</c:v>
                </c:pt>
                <c:pt idx="42">
                  <c:v>54.670238095238098</c:v>
                </c:pt>
                <c:pt idx="43">
                  <c:v>56.108928571428564</c:v>
                </c:pt>
                <c:pt idx="44">
                  <c:v>57.547619047619051</c:v>
                </c:pt>
                <c:pt idx="45">
                  <c:v>58.986309523809517</c:v>
                </c:pt>
                <c:pt idx="46">
                  <c:v>60.424999999999997</c:v>
                </c:pt>
                <c:pt idx="47">
                  <c:v>61.863690476190477</c:v>
                </c:pt>
                <c:pt idx="48">
                  <c:v>63.30238095238095</c:v>
                </c:pt>
                <c:pt idx="49">
                  <c:v>64.741071428571431</c:v>
                </c:pt>
                <c:pt idx="50">
                  <c:v>66.179761904761904</c:v>
                </c:pt>
                <c:pt idx="51">
                  <c:v>67.618452380952377</c:v>
                </c:pt>
                <c:pt idx="52">
                  <c:v>69.05714285714285</c:v>
                </c:pt>
                <c:pt idx="53">
                  <c:v>70.495833333333323</c:v>
                </c:pt>
                <c:pt idx="54">
                  <c:v>71.93452380952381</c:v>
                </c:pt>
                <c:pt idx="55">
                  <c:v>73.373214285714283</c:v>
                </c:pt>
                <c:pt idx="56">
                  <c:v>74.811904761904756</c:v>
                </c:pt>
                <c:pt idx="57">
                  <c:v>76.250595238095229</c:v>
                </c:pt>
                <c:pt idx="58">
                  <c:v>77.689285714285717</c:v>
                </c:pt>
                <c:pt idx="59">
                  <c:v>79.12797619047619</c:v>
                </c:pt>
                <c:pt idx="60">
                  <c:v>80.566666666666663</c:v>
                </c:pt>
                <c:pt idx="61">
                  <c:v>82.005357142857136</c:v>
                </c:pt>
                <c:pt idx="62">
                  <c:v>83.444047619047609</c:v>
                </c:pt>
                <c:pt idx="63">
                  <c:v>84.882738095238096</c:v>
                </c:pt>
                <c:pt idx="64">
                  <c:v>86.321428571428569</c:v>
                </c:pt>
                <c:pt idx="65">
                  <c:v>87.760119047619042</c:v>
                </c:pt>
                <c:pt idx="66">
                  <c:v>89.198809523809516</c:v>
                </c:pt>
                <c:pt idx="67">
                  <c:v>90.637499999999989</c:v>
                </c:pt>
                <c:pt idx="68">
                  <c:v>92.076190476190476</c:v>
                </c:pt>
                <c:pt idx="69">
                  <c:v>93.514880952380949</c:v>
                </c:pt>
                <c:pt idx="70">
                  <c:v>94.953571428571422</c:v>
                </c:pt>
                <c:pt idx="71">
                  <c:v>96.392261904761909</c:v>
                </c:pt>
                <c:pt idx="72">
                  <c:v>97.830952380952368</c:v>
                </c:pt>
                <c:pt idx="73">
                  <c:v>99.269642857142856</c:v>
                </c:pt>
                <c:pt idx="74">
                  <c:v>100.70833333333333</c:v>
                </c:pt>
                <c:pt idx="75">
                  <c:v>102.14702380952382</c:v>
                </c:pt>
                <c:pt idx="76">
                  <c:v>103.58571428571427</c:v>
                </c:pt>
                <c:pt idx="77">
                  <c:v>105.02440476190475</c:v>
                </c:pt>
                <c:pt idx="78">
                  <c:v>106.46309523809524</c:v>
                </c:pt>
                <c:pt idx="79">
                  <c:v>107.90178571428571</c:v>
                </c:pt>
                <c:pt idx="80">
                  <c:v>109.3404761904762</c:v>
                </c:pt>
                <c:pt idx="81">
                  <c:v>110.77916666666665</c:v>
                </c:pt>
                <c:pt idx="82">
                  <c:v>112.21785714285713</c:v>
                </c:pt>
                <c:pt idx="83">
                  <c:v>113.65654761904761</c:v>
                </c:pt>
                <c:pt idx="84">
                  <c:v>115.0952380952381</c:v>
                </c:pt>
                <c:pt idx="85">
                  <c:v>116.53392857142858</c:v>
                </c:pt>
                <c:pt idx="86">
                  <c:v>117.97261904761903</c:v>
                </c:pt>
                <c:pt idx="87">
                  <c:v>119.41130952380952</c:v>
                </c:pt>
                <c:pt idx="88">
                  <c:v>120.85</c:v>
                </c:pt>
              </c:numCache>
            </c:numRef>
          </c:xVal>
          <c:yVal>
            <c:numRef>
              <c:f>Sheet1!$AN$3:$AN$91</c:f>
              <c:numCache>
                <c:formatCode>0.0</c:formatCode>
                <c:ptCount val="89"/>
                <c:pt idx="0">
                  <c:v>19.436619718309863</c:v>
                </c:pt>
                <c:pt idx="1">
                  <c:v>23.437500000000004</c:v>
                </c:pt>
                <c:pt idx="2">
                  <c:v>24.027777777777782</c:v>
                </c:pt>
                <c:pt idx="3">
                  <c:v>24.705882352941181</c:v>
                </c:pt>
                <c:pt idx="4">
                  <c:v>25.532286212914489</c:v>
                </c:pt>
                <c:pt idx="5">
                  <c:v>26.962699822380095</c:v>
                </c:pt>
                <c:pt idx="6">
                  <c:v>28.632653061224488</c:v>
                </c:pt>
                <c:pt idx="7">
                  <c:v>29.63570127504553</c:v>
                </c:pt>
                <c:pt idx="8">
                  <c:v>30.749542961608775</c:v>
                </c:pt>
                <c:pt idx="9">
                  <c:v>31.724845995893219</c:v>
                </c:pt>
                <c:pt idx="10">
                  <c:v>32.228260869565212</c:v>
                </c:pt>
                <c:pt idx="11">
                  <c:v>32.795698924731177</c:v>
                </c:pt>
                <c:pt idx="12">
                  <c:v>34.508196721311471</c:v>
                </c:pt>
                <c:pt idx="13">
                  <c:v>35.282331511839701</c:v>
                </c:pt>
                <c:pt idx="14">
                  <c:v>36.229508196721312</c:v>
                </c:pt>
                <c:pt idx="15">
                  <c:v>37.140255009107456</c:v>
                </c:pt>
                <c:pt idx="16">
                  <c:v>37.927272727272722</c:v>
                </c:pt>
                <c:pt idx="17">
                  <c:v>38.53955375253549</c:v>
                </c:pt>
                <c:pt idx="18">
                  <c:v>38.978494623655912</c:v>
                </c:pt>
                <c:pt idx="19">
                  <c:v>39.784946236559136</c:v>
                </c:pt>
                <c:pt idx="20">
                  <c:v>40.645161290322577</c:v>
                </c:pt>
                <c:pt idx="21">
                  <c:v>41.303571428571431</c:v>
                </c:pt>
                <c:pt idx="22">
                  <c:v>40.980392156862742</c:v>
                </c:pt>
                <c:pt idx="23">
                  <c:v>40.74596774193548</c:v>
                </c:pt>
                <c:pt idx="24">
                  <c:v>41.921708185053383</c:v>
                </c:pt>
                <c:pt idx="25">
                  <c:v>42.902654867256643</c:v>
                </c:pt>
                <c:pt idx="26">
                  <c:v>43.829365079365076</c:v>
                </c:pt>
                <c:pt idx="27">
                  <c:v>46.146953405017911</c:v>
                </c:pt>
                <c:pt idx="28">
                  <c:v>45.864811133200803</c:v>
                </c:pt>
                <c:pt idx="29">
                  <c:v>46.437389770723108</c:v>
                </c:pt>
                <c:pt idx="30">
                  <c:v>45.421052631578959</c:v>
                </c:pt>
                <c:pt idx="31">
                  <c:v>45.871743486973941</c:v>
                </c:pt>
                <c:pt idx="32">
                  <c:v>47.212230215827333</c:v>
                </c:pt>
                <c:pt idx="33">
                  <c:v>47.428571428571416</c:v>
                </c:pt>
                <c:pt idx="34">
                  <c:v>47.395626242544736</c:v>
                </c:pt>
                <c:pt idx="35">
                  <c:v>45.741379310344826</c:v>
                </c:pt>
                <c:pt idx="36">
                  <c:v>44.983108108108098</c:v>
                </c:pt>
                <c:pt idx="37">
                  <c:v>43.740740740740733</c:v>
                </c:pt>
                <c:pt idx="38">
                  <c:v>44.344941956882252</c:v>
                </c:pt>
                <c:pt idx="39">
                  <c:v>44.128289473684212</c:v>
                </c:pt>
                <c:pt idx="40">
                  <c:v>44.415584415584426</c:v>
                </c:pt>
                <c:pt idx="41">
                  <c:v>44.052287581699346</c:v>
                </c:pt>
                <c:pt idx="42">
                  <c:v>44.191176470588232</c:v>
                </c:pt>
                <c:pt idx="43">
                  <c:v>44.395424836601308</c:v>
                </c:pt>
                <c:pt idx="44">
                  <c:v>44.477124183006538</c:v>
                </c:pt>
                <c:pt idx="45">
                  <c:v>44.358974358974365</c:v>
                </c:pt>
                <c:pt idx="46">
                  <c:v>44.535073409461667</c:v>
                </c:pt>
                <c:pt idx="47">
                  <c:v>44.138486312399365</c:v>
                </c:pt>
                <c:pt idx="48">
                  <c:v>44.221014492753625</c:v>
                </c:pt>
                <c:pt idx="49">
                  <c:v>44.251207729468589</c:v>
                </c:pt>
                <c:pt idx="50">
                  <c:v>44.557165861513688</c:v>
                </c:pt>
                <c:pt idx="51">
                  <c:v>43.128170430107524</c:v>
                </c:pt>
                <c:pt idx="52">
                  <c:v>42.239301253918498</c:v>
                </c:pt>
                <c:pt idx="53">
                  <c:v>42.144423679577457</c:v>
                </c:pt>
                <c:pt idx="54">
                  <c:v>42.265280281690139</c:v>
                </c:pt>
                <c:pt idx="55">
                  <c:v>42.342014632237863</c:v>
                </c:pt>
                <c:pt idx="56">
                  <c:v>42.299810739436616</c:v>
                </c:pt>
                <c:pt idx="57">
                  <c:v>42.342014632237863</c:v>
                </c:pt>
                <c:pt idx="58">
                  <c:v>42.006678348909652</c:v>
                </c:pt>
                <c:pt idx="59">
                  <c:v>42.168594999999989</c:v>
                </c:pt>
                <c:pt idx="60">
                  <c:v>42.128879595015569</c:v>
                </c:pt>
                <c:pt idx="61">
                  <c:v>42.2192396713615</c:v>
                </c:pt>
                <c:pt idx="62">
                  <c:v>42.437932570422532</c:v>
                </c:pt>
                <c:pt idx="63">
                  <c:v>42.372708372456955</c:v>
                </c:pt>
                <c:pt idx="64">
                  <c:v>41.865542274305547</c:v>
                </c:pt>
                <c:pt idx="65">
                  <c:v>42.011204320987652</c:v>
                </c:pt>
                <c:pt idx="66">
                  <c:v>41.855809707241917</c:v>
                </c:pt>
                <c:pt idx="67">
                  <c:v>41.308833904109605</c:v>
                </c:pt>
                <c:pt idx="68">
                  <c:v>41.14918031914894</c:v>
                </c:pt>
                <c:pt idx="69">
                  <c:v>41.05420295454546</c:v>
                </c:pt>
                <c:pt idx="70">
                  <c:v>40.722529661016942</c:v>
                </c:pt>
                <c:pt idx="71">
                  <c:v>40.82165753012049</c:v>
                </c:pt>
                <c:pt idx="72">
                  <c:v>40.522373573573574</c:v>
                </c:pt>
                <c:pt idx="73">
                  <c:v>40.14803020134228</c:v>
                </c:pt>
                <c:pt idx="74">
                  <c:v>40.373404647676161</c:v>
                </c:pt>
                <c:pt idx="75">
                  <c:v>40.452431249999997</c:v>
                </c:pt>
                <c:pt idx="76">
                  <c:v>39.956261458333344</c:v>
                </c:pt>
                <c:pt idx="77">
                  <c:v>40.04503874813711</c:v>
                </c:pt>
                <c:pt idx="78">
                  <c:v>39.765965750000007</c:v>
                </c:pt>
                <c:pt idx="79">
                  <c:v>39.69150785185186</c:v>
                </c:pt>
                <c:pt idx="80">
                  <c:v>39.56075251851852</c:v>
                </c:pt>
                <c:pt idx="81">
                  <c:v>39.818947986577186</c:v>
                </c:pt>
                <c:pt idx="82">
                  <c:v>39.768161268656712</c:v>
                </c:pt>
                <c:pt idx="83">
                  <c:v>39.977559684684678</c:v>
                </c:pt>
                <c:pt idx="84">
                  <c:v>39.955472635135131</c:v>
                </c:pt>
                <c:pt idx="85">
                  <c:v>39.919701578947361</c:v>
                </c:pt>
                <c:pt idx="86">
                  <c:v>40.264163651877141</c:v>
                </c:pt>
                <c:pt idx="87">
                  <c:v>40.17610922844176</c:v>
                </c:pt>
                <c:pt idx="88">
                  <c:v>40.256522146118726</c:v>
                </c:pt>
              </c:numCache>
            </c:numRef>
          </c:yVal>
          <c:smooth val="1"/>
        </c:ser>
        <c:ser>
          <c:idx val="3"/>
          <c:order val="3"/>
          <c:tx>
            <c:v>Compr Disch Pres (bar)</c:v>
          </c:tx>
          <c:xVal>
            <c:numRef>
              <c:f>Sheet1!$B$3:$B$91</c:f>
              <c:numCache>
                <c:formatCode>0.00</c:formatCode>
                <c:ptCount val="89"/>
                <c:pt idx="0">
                  <c:v>-5.7547619047619047</c:v>
                </c:pt>
                <c:pt idx="1">
                  <c:v>-4.3160714285714281</c:v>
                </c:pt>
                <c:pt idx="2">
                  <c:v>-2.8773809523809524</c:v>
                </c:pt>
                <c:pt idx="3">
                  <c:v>-1.4386904761904762</c:v>
                </c:pt>
                <c:pt idx="4">
                  <c:v>0</c:v>
                </c:pt>
                <c:pt idx="5">
                  <c:v>1.4386904761904762</c:v>
                </c:pt>
                <c:pt idx="6">
                  <c:v>2.8773809523809524</c:v>
                </c:pt>
                <c:pt idx="7">
                  <c:v>4.3160714285714281</c:v>
                </c:pt>
                <c:pt idx="8">
                  <c:v>5.7547619047619047</c:v>
                </c:pt>
                <c:pt idx="9">
                  <c:v>7.1934523809523814</c:v>
                </c:pt>
                <c:pt idx="10">
                  <c:v>8.6321428571428562</c:v>
                </c:pt>
                <c:pt idx="11">
                  <c:v>10.070833333333333</c:v>
                </c:pt>
                <c:pt idx="12">
                  <c:v>11.509523809523809</c:v>
                </c:pt>
                <c:pt idx="13">
                  <c:v>12.948214285714284</c:v>
                </c:pt>
                <c:pt idx="14">
                  <c:v>14.386904761904763</c:v>
                </c:pt>
                <c:pt idx="15">
                  <c:v>15.825595238095238</c:v>
                </c:pt>
                <c:pt idx="16">
                  <c:v>17.264285714285712</c:v>
                </c:pt>
                <c:pt idx="17">
                  <c:v>18.702976190476189</c:v>
                </c:pt>
                <c:pt idx="18">
                  <c:v>20.141666666666666</c:v>
                </c:pt>
                <c:pt idx="19">
                  <c:v>21.580357142857142</c:v>
                </c:pt>
                <c:pt idx="20">
                  <c:v>23.019047619047619</c:v>
                </c:pt>
                <c:pt idx="21">
                  <c:v>24.457738095238092</c:v>
                </c:pt>
                <c:pt idx="22">
                  <c:v>25.896428571428569</c:v>
                </c:pt>
                <c:pt idx="23">
                  <c:v>27.335119047619049</c:v>
                </c:pt>
                <c:pt idx="24">
                  <c:v>28.773809523809526</c:v>
                </c:pt>
                <c:pt idx="25">
                  <c:v>30.212499999999999</c:v>
                </c:pt>
                <c:pt idx="26">
                  <c:v>31.651190476190475</c:v>
                </c:pt>
                <c:pt idx="27">
                  <c:v>33.089880952380952</c:v>
                </c:pt>
                <c:pt idx="28">
                  <c:v>34.528571428571425</c:v>
                </c:pt>
                <c:pt idx="29">
                  <c:v>35.967261904761905</c:v>
                </c:pt>
                <c:pt idx="30">
                  <c:v>37.405952380952378</c:v>
                </c:pt>
                <c:pt idx="31">
                  <c:v>38.844642857142858</c:v>
                </c:pt>
                <c:pt idx="32">
                  <c:v>40.283333333333331</c:v>
                </c:pt>
                <c:pt idx="33">
                  <c:v>41.722023809523805</c:v>
                </c:pt>
                <c:pt idx="34">
                  <c:v>43.160714285714285</c:v>
                </c:pt>
                <c:pt idx="35">
                  <c:v>44.599404761904758</c:v>
                </c:pt>
                <c:pt idx="36">
                  <c:v>46.038095238095238</c:v>
                </c:pt>
                <c:pt idx="37">
                  <c:v>47.476785714285711</c:v>
                </c:pt>
                <c:pt idx="38">
                  <c:v>48.915476190476184</c:v>
                </c:pt>
                <c:pt idx="39">
                  <c:v>50.354166666666664</c:v>
                </c:pt>
                <c:pt idx="40">
                  <c:v>51.792857142857137</c:v>
                </c:pt>
                <c:pt idx="41">
                  <c:v>53.231547619047618</c:v>
                </c:pt>
                <c:pt idx="42">
                  <c:v>54.670238095238098</c:v>
                </c:pt>
                <c:pt idx="43">
                  <c:v>56.108928571428564</c:v>
                </c:pt>
                <c:pt idx="44">
                  <c:v>57.547619047619051</c:v>
                </c:pt>
                <c:pt idx="45">
                  <c:v>58.986309523809517</c:v>
                </c:pt>
                <c:pt idx="46">
                  <c:v>60.424999999999997</c:v>
                </c:pt>
                <c:pt idx="47">
                  <c:v>61.863690476190477</c:v>
                </c:pt>
                <c:pt idx="48">
                  <c:v>63.30238095238095</c:v>
                </c:pt>
                <c:pt idx="49">
                  <c:v>64.741071428571431</c:v>
                </c:pt>
                <c:pt idx="50">
                  <c:v>66.179761904761904</c:v>
                </c:pt>
                <c:pt idx="51">
                  <c:v>67.618452380952377</c:v>
                </c:pt>
                <c:pt idx="52">
                  <c:v>69.05714285714285</c:v>
                </c:pt>
                <c:pt idx="53">
                  <c:v>70.495833333333323</c:v>
                </c:pt>
                <c:pt idx="54">
                  <c:v>71.93452380952381</c:v>
                </c:pt>
                <c:pt idx="55">
                  <c:v>73.373214285714283</c:v>
                </c:pt>
                <c:pt idx="56">
                  <c:v>74.811904761904756</c:v>
                </c:pt>
                <c:pt idx="57">
                  <c:v>76.250595238095229</c:v>
                </c:pt>
                <c:pt idx="58">
                  <c:v>77.689285714285717</c:v>
                </c:pt>
                <c:pt idx="59">
                  <c:v>79.12797619047619</c:v>
                </c:pt>
                <c:pt idx="60">
                  <c:v>80.566666666666663</c:v>
                </c:pt>
                <c:pt idx="61">
                  <c:v>82.005357142857136</c:v>
                </c:pt>
                <c:pt idx="62">
                  <c:v>83.444047619047609</c:v>
                </c:pt>
                <c:pt idx="63">
                  <c:v>84.882738095238096</c:v>
                </c:pt>
                <c:pt idx="64">
                  <c:v>86.321428571428569</c:v>
                </c:pt>
                <c:pt idx="65">
                  <c:v>87.760119047619042</c:v>
                </c:pt>
                <c:pt idx="66">
                  <c:v>89.198809523809516</c:v>
                </c:pt>
                <c:pt idx="67">
                  <c:v>90.637499999999989</c:v>
                </c:pt>
                <c:pt idx="68">
                  <c:v>92.076190476190476</c:v>
                </c:pt>
                <c:pt idx="69">
                  <c:v>93.514880952380949</c:v>
                </c:pt>
                <c:pt idx="70">
                  <c:v>94.953571428571422</c:v>
                </c:pt>
                <c:pt idx="71">
                  <c:v>96.392261904761909</c:v>
                </c:pt>
                <c:pt idx="72">
                  <c:v>97.830952380952368</c:v>
                </c:pt>
                <c:pt idx="73">
                  <c:v>99.269642857142856</c:v>
                </c:pt>
                <c:pt idx="74">
                  <c:v>100.70833333333333</c:v>
                </c:pt>
                <c:pt idx="75">
                  <c:v>102.14702380952382</c:v>
                </c:pt>
                <c:pt idx="76">
                  <c:v>103.58571428571427</c:v>
                </c:pt>
                <c:pt idx="77">
                  <c:v>105.02440476190475</c:v>
                </c:pt>
                <c:pt idx="78">
                  <c:v>106.46309523809524</c:v>
                </c:pt>
                <c:pt idx="79">
                  <c:v>107.90178571428571</c:v>
                </c:pt>
                <c:pt idx="80">
                  <c:v>109.3404761904762</c:v>
                </c:pt>
                <c:pt idx="81">
                  <c:v>110.77916666666665</c:v>
                </c:pt>
                <c:pt idx="82">
                  <c:v>112.21785714285713</c:v>
                </c:pt>
                <c:pt idx="83">
                  <c:v>113.65654761904761</c:v>
                </c:pt>
                <c:pt idx="84">
                  <c:v>115.0952380952381</c:v>
                </c:pt>
                <c:pt idx="85">
                  <c:v>116.53392857142858</c:v>
                </c:pt>
                <c:pt idx="86">
                  <c:v>117.97261904761903</c:v>
                </c:pt>
                <c:pt idx="87">
                  <c:v>119.41130952380952</c:v>
                </c:pt>
                <c:pt idx="88">
                  <c:v>120.85</c:v>
                </c:pt>
              </c:numCache>
            </c:numRef>
          </c:xVal>
          <c:yVal>
            <c:numRef>
              <c:f>Sheet1!$D$3:$D$91</c:f>
              <c:numCache>
                <c:formatCode>0.0</c:formatCode>
                <c:ptCount val="89"/>
                <c:pt idx="0">
                  <c:v>13.8</c:v>
                </c:pt>
                <c:pt idx="1">
                  <c:v>14.999999999999998</c:v>
                </c:pt>
                <c:pt idx="2">
                  <c:v>15.377777777777778</c:v>
                </c:pt>
                <c:pt idx="3">
                  <c:v>15.75</c:v>
                </c:pt>
                <c:pt idx="4">
                  <c:v>16.255555555555553</c:v>
                </c:pt>
                <c:pt idx="5">
                  <c:v>16.866666666666664</c:v>
                </c:pt>
                <c:pt idx="6">
                  <c:v>17.537500000000001</c:v>
                </c:pt>
                <c:pt idx="7">
                  <c:v>18.077777777777776</c:v>
                </c:pt>
                <c:pt idx="8">
                  <c:v>18.68888888888889</c:v>
                </c:pt>
                <c:pt idx="9">
                  <c:v>19.3125</c:v>
                </c:pt>
                <c:pt idx="10">
                  <c:v>19.766666666666666</c:v>
                </c:pt>
                <c:pt idx="11">
                  <c:v>20.333333333333332</c:v>
                </c:pt>
                <c:pt idx="12">
                  <c:v>21.05</c:v>
                </c:pt>
                <c:pt idx="13">
                  <c:v>21.522222222222222</c:v>
                </c:pt>
                <c:pt idx="14">
                  <c:v>22.1</c:v>
                </c:pt>
                <c:pt idx="15">
                  <c:v>22.655555555555551</c:v>
                </c:pt>
                <c:pt idx="16">
                  <c:v>23.177777777777777</c:v>
                </c:pt>
                <c:pt idx="17">
                  <c:v>23.75</c:v>
                </c:pt>
                <c:pt idx="18">
                  <c:v>24.166666666666671</c:v>
                </c:pt>
                <c:pt idx="19">
                  <c:v>24.666666666666668</c:v>
                </c:pt>
                <c:pt idx="20">
                  <c:v>25.200000000000003</c:v>
                </c:pt>
                <c:pt idx="21">
                  <c:v>25.7</c:v>
                </c:pt>
                <c:pt idx="22">
                  <c:v>25.544444444444444</c:v>
                </c:pt>
                <c:pt idx="23">
                  <c:v>25.262500000000003</c:v>
                </c:pt>
                <c:pt idx="24">
                  <c:v>26.177777777777777</c:v>
                </c:pt>
                <c:pt idx="25">
                  <c:v>26.93333333333333</c:v>
                </c:pt>
                <c:pt idx="26">
                  <c:v>27.612499999999997</c:v>
                </c:pt>
                <c:pt idx="27">
                  <c:v>28.611111111111111</c:v>
                </c:pt>
                <c:pt idx="28">
                  <c:v>28.837500000000002</c:v>
                </c:pt>
                <c:pt idx="29">
                  <c:v>29.255555555555556</c:v>
                </c:pt>
                <c:pt idx="30">
                  <c:v>28.766666666666666</c:v>
                </c:pt>
                <c:pt idx="31">
                  <c:v>28.612499999999997</c:v>
                </c:pt>
                <c:pt idx="32">
                  <c:v>29.166666666666668</c:v>
                </c:pt>
                <c:pt idx="33">
                  <c:v>29.511111111111106</c:v>
                </c:pt>
                <c:pt idx="34">
                  <c:v>29.799999999999997</c:v>
                </c:pt>
                <c:pt idx="35">
                  <c:v>29.477777777777778</c:v>
                </c:pt>
                <c:pt idx="36">
                  <c:v>29.588888888888885</c:v>
                </c:pt>
                <c:pt idx="37">
                  <c:v>29.524999999999995</c:v>
                </c:pt>
                <c:pt idx="38">
                  <c:v>29.711111111111116</c:v>
                </c:pt>
                <c:pt idx="39">
                  <c:v>29.811111111111114</c:v>
                </c:pt>
                <c:pt idx="40">
                  <c:v>29.925000000000004</c:v>
                </c:pt>
                <c:pt idx="41">
                  <c:v>29.955555555555552</c:v>
                </c:pt>
                <c:pt idx="42">
                  <c:v>30.049999999999997</c:v>
                </c:pt>
                <c:pt idx="43">
                  <c:v>30.188888888888886</c:v>
                </c:pt>
                <c:pt idx="44">
                  <c:v>30.244444444444444</c:v>
                </c:pt>
                <c:pt idx="45">
                  <c:v>30.274999999999999</c:v>
                </c:pt>
                <c:pt idx="46">
                  <c:v>30.333333333333332</c:v>
                </c:pt>
                <c:pt idx="47">
                  <c:v>30.455555555555559</c:v>
                </c:pt>
                <c:pt idx="48">
                  <c:v>30.512499999999999</c:v>
                </c:pt>
                <c:pt idx="49">
                  <c:v>30.533333333333328</c:v>
                </c:pt>
                <c:pt idx="50">
                  <c:v>30.744444444444444</c:v>
                </c:pt>
                <c:pt idx="51">
                  <c:v>30.081898874999997</c:v>
                </c:pt>
                <c:pt idx="52">
                  <c:v>29.942971333333336</c:v>
                </c:pt>
                <c:pt idx="53">
                  <c:v>29.922540812499999</c:v>
                </c:pt>
                <c:pt idx="54">
                  <c:v>30.008348999999999</c:v>
                </c:pt>
                <c:pt idx="55">
                  <c:v>30.062830388888884</c:v>
                </c:pt>
                <c:pt idx="56">
                  <c:v>30.032865624999999</c:v>
                </c:pt>
                <c:pt idx="57">
                  <c:v>30.062830388888884</c:v>
                </c:pt>
                <c:pt idx="58">
                  <c:v>29.964763888888889</c:v>
                </c:pt>
                <c:pt idx="59">
                  <c:v>30.045123937499994</c:v>
                </c:pt>
                <c:pt idx="60">
                  <c:v>30.051934111111105</c:v>
                </c:pt>
                <c:pt idx="61">
                  <c:v>29.975660166666671</c:v>
                </c:pt>
                <c:pt idx="62">
                  <c:v>30.130932125000001</c:v>
                </c:pt>
                <c:pt idx="63">
                  <c:v>30.08462294444444</c:v>
                </c:pt>
                <c:pt idx="64">
                  <c:v>30.143190437499996</c:v>
                </c:pt>
                <c:pt idx="65">
                  <c:v>30.248067111111116</c:v>
                </c:pt>
                <c:pt idx="66">
                  <c:v>30.182689444444453</c:v>
                </c:pt>
                <c:pt idx="67">
                  <c:v>30.155448750000005</c:v>
                </c:pt>
                <c:pt idx="68">
                  <c:v>30.084622944444448</c:v>
                </c:pt>
                <c:pt idx="69">
                  <c:v>30.106415500000004</c:v>
                </c:pt>
                <c:pt idx="70">
                  <c:v>30.032865624999992</c:v>
                </c:pt>
                <c:pt idx="71">
                  <c:v>30.117311777777775</c:v>
                </c:pt>
                <c:pt idx="72">
                  <c:v>29.986556444444442</c:v>
                </c:pt>
                <c:pt idx="73">
                  <c:v>29.910282500000001</c:v>
                </c:pt>
                <c:pt idx="74">
                  <c:v>29.921178777777779</c:v>
                </c:pt>
                <c:pt idx="75">
                  <c:v>29.934799124999998</c:v>
                </c:pt>
                <c:pt idx="76">
                  <c:v>29.834008555555563</c:v>
                </c:pt>
                <c:pt idx="77">
                  <c:v>29.855801111111109</c:v>
                </c:pt>
                <c:pt idx="78">
                  <c:v>29.824474312500001</c:v>
                </c:pt>
                <c:pt idx="79">
                  <c:v>29.768630888888897</c:v>
                </c:pt>
                <c:pt idx="80">
                  <c:v>29.670564388888891</c:v>
                </c:pt>
                <c:pt idx="81">
                  <c:v>29.665116249999997</c:v>
                </c:pt>
                <c:pt idx="82">
                  <c:v>29.605186722222221</c:v>
                </c:pt>
                <c:pt idx="83">
                  <c:v>29.583394166666661</c:v>
                </c:pt>
                <c:pt idx="84">
                  <c:v>29.567049749999995</c:v>
                </c:pt>
                <c:pt idx="85">
                  <c:v>29.496223944444441</c:v>
                </c:pt>
                <c:pt idx="86">
                  <c:v>29.493499875000005</c:v>
                </c:pt>
                <c:pt idx="87">
                  <c:v>29.50712022222222</c:v>
                </c:pt>
                <c:pt idx="88">
                  <c:v>29.387261166666669</c:v>
                </c:pt>
              </c:numCache>
            </c:numRef>
          </c:yVal>
          <c:smooth val="1"/>
        </c:ser>
        <c:ser>
          <c:idx val="4"/>
          <c:order val="4"/>
          <c:tx>
            <c:v>Compr Current (A)</c:v>
          </c:tx>
          <c:xVal>
            <c:numRef>
              <c:f>Sheet1!$B$3:$B$91</c:f>
              <c:numCache>
                <c:formatCode>0.00</c:formatCode>
                <c:ptCount val="89"/>
                <c:pt idx="0">
                  <c:v>-5.7547619047619047</c:v>
                </c:pt>
                <c:pt idx="1">
                  <c:v>-4.3160714285714281</c:v>
                </c:pt>
                <c:pt idx="2">
                  <c:v>-2.8773809523809524</c:v>
                </c:pt>
                <c:pt idx="3">
                  <c:v>-1.4386904761904762</c:v>
                </c:pt>
                <c:pt idx="4">
                  <c:v>0</c:v>
                </c:pt>
                <c:pt idx="5">
                  <c:v>1.4386904761904762</c:v>
                </c:pt>
                <c:pt idx="6">
                  <c:v>2.8773809523809524</c:v>
                </c:pt>
                <c:pt idx="7">
                  <c:v>4.3160714285714281</c:v>
                </c:pt>
                <c:pt idx="8">
                  <c:v>5.7547619047619047</c:v>
                </c:pt>
                <c:pt idx="9">
                  <c:v>7.1934523809523814</c:v>
                </c:pt>
                <c:pt idx="10">
                  <c:v>8.6321428571428562</c:v>
                </c:pt>
                <c:pt idx="11">
                  <c:v>10.070833333333333</c:v>
                </c:pt>
                <c:pt idx="12">
                  <c:v>11.509523809523809</c:v>
                </c:pt>
                <c:pt idx="13">
                  <c:v>12.948214285714284</c:v>
                </c:pt>
                <c:pt idx="14">
                  <c:v>14.386904761904763</c:v>
                </c:pt>
                <c:pt idx="15">
                  <c:v>15.825595238095238</c:v>
                </c:pt>
                <c:pt idx="16">
                  <c:v>17.264285714285712</c:v>
                </c:pt>
                <c:pt idx="17">
                  <c:v>18.702976190476189</c:v>
                </c:pt>
                <c:pt idx="18">
                  <c:v>20.141666666666666</c:v>
                </c:pt>
                <c:pt idx="19">
                  <c:v>21.580357142857142</c:v>
                </c:pt>
                <c:pt idx="20">
                  <c:v>23.019047619047619</c:v>
                </c:pt>
                <c:pt idx="21">
                  <c:v>24.457738095238092</c:v>
                </c:pt>
                <c:pt idx="22">
                  <c:v>25.896428571428569</c:v>
                </c:pt>
                <c:pt idx="23">
                  <c:v>27.335119047619049</c:v>
                </c:pt>
                <c:pt idx="24">
                  <c:v>28.773809523809526</c:v>
                </c:pt>
                <c:pt idx="25">
                  <c:v>30.212499999999999</c:v>
                </c:pt>
                <c:pt idx="26">
                  <c:v>31.651190476190475</c:v>
                </c:pt>
                <c:pt idx="27">
                  <c:v>33.089880952380952</c:v>
                </c:pt>
                <c:pt idx="28">
                  <c:v>34.528571428571425</c:v>
                </c:pt>
                <c:pt idx="29">
                  <c:v>35.967261904761905</c:v>
                </c:pt>
                <c:pt idx="30">
                  <c:v>37.405952380952378</c:v>
                </c:pt>
                <c:pt idx="31">
                  <c:v>38.844642857142858</c:v>
                </c:pt>
                <c:pt idx="32">
                  <c:v>40.283333333333331</c:v>
                </c:pt>
                <c:pt idx="33">
                  <c:v>41.722023809523805</c:v>
                </c:pt>
                <c:pt idx="34">
                  <c:v>43.160714285714285</c:v>
                </c:pt>
                <c:pt idx="35">
                  <c:v>44.599404761904758</c:v>
                </c:pt>
                <c:pt idx="36">
                  <c:v>46.038095238095238</c:v>
                </c:pt>
                <c:pt idx="37">
                  <c:v>47.476785714285711</c:v>
                </c:pt>
                <c:pt idx="38">
                  <c:v>48.915476190476184</c:v>
                </c:pt>
                <c:pt idx="39">
                  <c:v>50.354166666666664</c:v>
                </c:pt>
                <c:pt idx="40">
                  <c:v>51.792857142857137</c:v>
                </c:pt>
                <c:pt idx="41">
                  <c:v>53.231547619047618</c:v>
                </c:pt>
                <c:pt idx="42">
                  <c:v>54.670238095238098</c:v>
                </c:pt>
                <c:pt idx="43">
                  <c:v>56.108928571428564</c:v>
                </c:pt>
                <c:pt idx="44">
                  <c:v>57.547619047619051</c:v>
                </c:pt>
                <c:pt idx="45">
                  <c:v>58.986309523809517</c:v>
                </c:pt>
                <c:pt idx="46">
                  <c:v>60.424999999999997</c:v>
                </c:pt>
                <c:pt idx="47">
                  <c:v>61.863690476190477</c:v>
                </c:pt>
                <c:pt idx="48">
                  <c:v>63.30238095238095</c:v>
                </c:pt>
                <c:pt idx="49">
                  <c:v>64.741071428571431</c:v>
                </c:pt>
                <c:pt idx="50">
                  <c:v>66.179761904761904</c:v>
                </c:pt>
                <c:pt idx="51">
                  <c:v>67.618452380952377</c:v>
                </c:pt>
                <c:pt idx="52">
                  <c:v>69.05714285714285</c:v>
                </c:pt>
                <c:pt idx="53">
                  <c:v>70.495833333333323</c:v>
                </c:pt>
                <c:pt idx="54">
                  <c:v>71.93452380952381</c:v>
                </c:pt>
                <c:pt idx="55">
                  <c:v>73.373214285714283</c:v>
                </c:pt>
                <c:pt idx="56">
                  <c:v>74.811904761904756</c:v>
                </c:pt>
                <c:pt idx="57">
                  <c:v>76.250595238095229</c:v>
                </c:pt>
                <c:pt idx="58">
                  <c:v>77.689285714285717</c:v>
                </c:pt>
                <c:pt idx="59">
                  <c:v>79.12797619047619</c:v>
                </c:pt>
                <c:pt idx="60">
                  <c:v>80.566666666666663</c:v>
                </c:pt>
                <c:pt idx="61">
                  <c:v>82.005357142857136</c:v>
                </c:pt>
                <c:pt idx="62">
                  <c:v>83.444047619047609</c:v>
                </c:pt>
                <c:pt idx="63">
                  <c:v>84.882738095238096</c:v>
                </c:pt>
                <c:pt idx="64">
                  <c:v>86.321428571428569</c:v>
                </c:pt>
                <c:pt idx="65">
                  <c:v>87.760119047619042</c:v>
                </c:pt>
                <c:pt idx="66">
                  <c:v>89.198809523809516</c:v>
                </c:pt>
                <c:pt idx="67">
                  <c:v>90.637499999999989</c:v>
                </c:pt>
                <c:pt idx="68">
                  <c:v>92.076190476190476</c:v>
                </c:pt>
                <c:pt idx="69">
                  <c:v>93.514880952380949</c:v>
                </c:pt>
                <c:pt idx="70">
                  <c:v>94.953571428571422</c:v>
                </c:pt>
                <c:pt idx="71">
                  <c:v>96.392261904761909</c:v>
                </c:pt>
                <c:pt idx="72">
                  <c:v>97.830952380952368</c:v>
                </c:pt>
                <c:pt idx="73">
                  <c:v>99.269642857142856</c:v>
                </c:pt>
                <c:pt idx="74">
                  <c:v>100.70833333333333</c:v>
                </c:pt>
                <c:pt idx="75">
                  <c:v>102.14702380952382</c:v>
                </c:pt>
                <c:pt idx="76">
                  <c:v>103.58571428571427</c:v>
                </c:pt>
                <c:pt idx="77">
                  <c:v>105.02440476190475</c:v>
                </c:pt>
                <c:pt idx="78">
                  <c:v>106.46309523809524</c:v>
                </c:pt>
                <c:pt idx="79">
                  <c:v>107.90178571428571</c:v>
                </c:pt>
                <c:pt idx="80">
                  <c:v>109.3404761904762</c:v>
                </c:pt>
                <c:pt idx="81">
                  <c:v>110.77916666666665</c:v>
                </c:pt>
                <c:pt idx="82">
                  <c:v>112.21785714285713</c:v>
                </c:pt>
                <c:pt idx="83">
                  <c:v>113.65654761904761</c:v>
                </c:pt>
                <c:pt idx="84">
                  <c:v>115.0952380952381</c:v>
                </c:pt>
                <c:pt idx="85">
                  <c:v>116.53392857142858</c:v>
                </c:pt>
                <c:pt idx="86">
                  <c:v>117.97261904761903</c:v>
                </c:pt>
                <c:pt idx="87">
                  <c:v>119.41130952380952</c:v>
                </c:pt>
                <c:pt idx="88">
                  <c:v>120.85</c:v>
                </c:pt>
              </c:numCache>
            </c:numRef>
          </c:xVal>
          <c:yVal>
            <c:numRef>
              <c:f>Sheet1!$K$3:$K$91</c:f>
              <c:numCache>
                <c:formatCode>0.0</c:formatCode>
                <c:ptCount val="89"/>
                <c:pt idx="0">
                  <c:v>2.2000000000000002</c:v>
                </c:pt>
                <c:pt idx="1">
                  <c:v>3.2500000000000004</c:v>
                </c:pt>
                <c:pt idx="2">
                  <c:v>3.322222222222222</c:v>
                </c:pt>
                <c:pt idx="3">
                  <c:v>3.3999999999999995</c:v>
                </c:pt>
                <c:pt idx="4">
                  <c:v>3.5222222222222221</c:v>
                </c:pt>
                <c:pt idx="5">
                  <c:v>3.8555555555555561</c:v>
                </c:pt>
                <c:pt idx="6">
                  <c:v>4.1875</c:v>
                </c:pt>
                <c:pt idx="7">
                  <c:v>4.4222222222222216</c:v>
                </c:pt>
                <c:pt idx="8">
                  <c:v>4.5444444444444452</c:v>
                </c:pt>
                <c:pt idx="9">
                  <c:v>4.6500000000000004</c:v>
                </c:pt>
                <c:pt idx="10">
                  <c:v>4.6111111111111107</c:v>
                </c:pt>
                <c:pt idx="11">
                  <c:v>4.666666666666667</c:v>
                </c:pt>
                <c:pt idx="12">
                  <c:v>5.4625000000000004</c:v>
                </c:pt>
                <c:pt idx="13">
                  <c:v>5.6222222222222236</c:v>
                </c:pt>
                <c:pt idx="14">
                  <c:v>5.7499999999999991</c:v>
                </c:pt>
                <c:pt idx="15">
                  <c:v>5.9222222222222216</c:v>
                </c:pt>
                <c:pt idx="16">
                  <c:v>6.0777777777777793</c:v>
                </c:pt>
                <c:pt idx="17">
                  <c:v>6.1999999999999993</c:v>
                </c:pt>
                <c:pt idx="18">
                  <c:v>6.3444444444444441</c:v>
                </c:pt>
                <c:pt idx="19">
                  <c:v>6.5111111111111111</c:v>
                </c:pt>
                <c:pt idx="20">
                  <c:v>6.6625000000000005</c:v>
                </c:pt>
                <c:pt idx="21">
                  <c:v>6.8333333333333321</c:v>
                </c:pt>
                <c:pt idx="22">
                  <c:v>6.822222222222222</c:v>
                </c:pt>
                <c:pt idx="23">
                  <c:v>6.7749999999999995</c:v>
                </c:pt>
                <c:pt idx="24">
                  <c:v>7.0222222222222221</c:v>
                </c:pt>
                <c:pt idx="25">
                  <c:v>7.2333333333333325</c:v>
                </c:pt>
                <c:pt idx="26">
                  <c:v>7.4375</c:v>
                </c:pt>
                <c:pt idx="27">
                  <c:v>7.4333333333333327</c:v>
                </c:pt>
                <c:pt idx="28">
                  <c:v>7.1125000000000007</c:v>
                </c:pt>
                <c:pt idx="29">
                  <c:v>7.3777777777777782</c:v>
                </c:pt>
                <c:pt idx="30">
                  <c:v>6.9888888888888889</c:v>
                </c:pt>
                <c:pt idx="31">
                  <c:v>7.2124999999999986</c:v>
                </c:pt>
                <c:pt idx="32">
                  <c:v>7.5777777777777784</c:v>
                </c:pt>
                <c:pt idx="33">
                  <c:v>7.4777777777777779</c:v>
                </c:pt>
                <c:pt idx="34">
                  <c:v>7.3000000000000007</c:v>
                </c:pt>
                <c:pt idx="35">
                  <c:v>6.677777777777778</c:v>
                </c:pt>
                <c:pt idx="36">
                  <c:v>6.2888888888888879</c:v>
                </c:pt>
                <c:pt idx="37">
                  <c:v>5.7000000000000011</c:v>
                </c:pt>
                <c:pt idx="38">
                  <c:v>5.822222222222222</c:v>
                </c:pt>
                <c:pt idx="39">
                  <c:v>5.6444444444444457</c:v>
                </c:pt>
                <c:pt idx="40">
                  <c:v>5.6124999999999998</c:v>
                </c:pt>
                <c:pt idx="41">
                  <c:v>5.4111111111111105</c:v>
                </c:pt>
                <c:pt idx="42">
                  <c:v>5.35</c:v>
                </c:pt>
                <c:pt idx="43">
                  <c:v>5.522222222222223</c:v>
                </c:pt>
                <c:pt idx="44">
                  <c:v>5.3888888888888893</c:v>
                </c:pt>
                <c:pt idx="45">
                  <c:v>5.3625000000000007</c:v>
                </c:pt>
                <c:pt idx="46">
                  <c:v>5.2444444444444445</c:v>
                </c:pt>
                <c:pt idx="47">
                  <c:v>5.3</c:v>
                </c:pt>
                <c:pt idx="48">
                  <c:v>5.2875000000000005</c:v>
                </c:pt>
                <c:pt idx="49">
                  <c:v>5.0111111111111111</c:v>
                </c:pt>
                <c:pt idx="50">
                  <c:v>5.2111111111111112</c:v>
                </c:pt>
                <c:pt idx="51">
                  <c:v>4.8</c:v>
                </c:pt>
                <c:pt idx="52">
                  <c:v>4.2111111111111112</c:v>
                </c:pt>
                <c:pt idx="53">
                  <c:v>4.2</c:v>
                </c:pt>
                <c:pt idx="54">
                  <c:v>4.2</c:v>
                </c:pt>
                <c:pt idx="55">
                  <c:v>4.2</c:v>
                </c:pt>
                <c:pt idx="56">
                  <c:v>4.1125000000000007</c:v>
                </c:pt>
                <c:pt idx="57">
                  <c:v>4.1333333333333337</c:v>
                </c:pt>
                <c:pt idx="58">
                  <c:v>4</c:v>
                </c:pt>
                <c:pt idx="59">
                  <c:v>4.1375000000000002</c:v>
                </c:pt>
                <c:pt idx="60">
                  <c:v>4.0555555555555554</c:v>
                </c:pt>
                <c:pt idx="61">
                  <c:v>4.0222222222222221</c:v>
                </c:pt>
                <c:pt idx="62">
                  <c:v>4.1499999999999995</c:v>
                </c:pt>
                <c:pt idx="63">
                  <c:v>4</c:v>
                </c:pt>
                <c:pt idx="64">
                  <c:v>3.7749999999999999</c:v>
                </c:pt>
                <c:pt idx="65">
                  <c:v>3.1555555555555563</c:v>
                </c:pt>
                <c:pt idx="66">
                  <c:v>3.0111111111111111</c:v>
                </c:pt>
                <c:pt idx="67">
                  <c:v>2.9375</c:v>
                </c:pt>
                <c:pt idx="68">
                  <c:v>2.8888888888888893</c:v>
                </c:pt>
                <c:pt idx="69">
                  <c:v>2.9333333333333331</c:v>
                </c:pt>
                <c:pt idx="70">
                  <c:v>2.9</c:v>
                </c:pt>
                <c:pt idx="71">
                  <c:v>2.9888888888888889</c:v>
                </c:pt>
                <c:pt idx="72">
                  <c:v>2.9000000000000004</c:v>
                </c:pt>
                <c:pt idx="73">
                  <c:v>2.85</c:v>
                </c:pt>
                <c:pt idx="74">
                  <c:v>2.9444444444444442</c:v>
                </c:pt>
                <c:pt idx="75">
                  <c:v>3.0250000000000004</c:v>
                </c:pt>
                <c:pt idx="76">
                  <c:v>2.8888888888888888</c:v>
                </c:pt>
                <c:pt idx="77">
                  <c:v>3</c:v>
                </c:pt>
                <c:pt idx="78">
                  <c:v>3</c:v>
                </c:pt>
                <c:pt idx="79">
                  <c:v>3.0777777777777775</c:v>
                </c:pt>
                <c:pt idx="80">
                  <c:v>2.9999999999999996</c:v>
                </c:pt>
                <c:pt idx="81">
                  <c:v>3.1125000000000003</c:v>
                </c:pt>
                <c:pt idx="82">
                  <c:v>3.1111111111111116</c:v>
                </c:pt>
                <c:pt idx="83">
                  <c:v>3.3000000000000003</c:v>
                </c:pt>
                <c:pt idx="84">
                  <c:v>3.3000000000000003</c:v>
                </c:pt>
                <c:pt idx="85">
                  <c:v>3.3333333333333335</c:v>
                </c:pt>
                <c:pt idx="86">
                  <c:v>3.4000000000000004</c:v>
                </c:pt>
                <c:pt idx="87">
                  <c:v>3.4777777777777783</c:v>
                </c:pt>
                <c:pt idx="88">
                  <c:v>3.4</c:v>
                </c:pt>
              </c:numCache>
            </c:numRef>
          </c:yVal>
          <c:smooth val="1"/>
        </c:ser>
        <c:ser>
          <c:idx val="5"/>
          <c:order val="5"/>
          <c:tx>
            <c:v>(LWT - RWT) x 10</c:v>
          </c:tx>
          <c:xVal>
            <c:numRef>
              <c:f>Sheet1!$B$3:$B$91</c:f>
              <c:numCache>
                <c:formatCode>0.00</c:formatCode>
                <c:ptCount val="89"/>
                <c:pt idx="0">
                  <c:v>-5.7547619047619047</c:v>
                </c:pt>
                <c:pt idx="1">
                  <c:v>-4.3160714285714281</c:v>
                </c:pt>
                <c:pt idx="2">
                  <c:v>-2.8773809523809524</c:v>
                </c:pt>
                <c:pt idx="3">
                  <c:v>-1.4386904761904762</c:v>
                </c:pt>
                <c:pt idx="4">
                  <c:v>0</c:v>
                </c:pt>
                <c:pt idx="5">
                  <c:v>1.4386904761904762</c:v>
                </c:pt>
                <c:pt idx="6">
                  <c:v>2.8773809523809524</c:v>
                </c:pt>
                <c:pt idx="7">
                  <c:v>4.3160714285714281</c:v>
                </c:pt>
                <c:pt idx="8">
                  <c:v>5.7547619047619047</c:v>
                </c:pt>
                <c:pt idx="9">
                  <c:v>7.1934523809523814</c:v>
                </c:pt>
                <c:pt idx="10">
                  <c:v>8.6321428571428562</c:v>
                </c:pt>
                <c:pt idx="11">
                  <c:v>10.070833333333333</c:v>
                </c:pt>
                <c:pt idx="12">
                  <c:v>11.509523809523809</c:v>
                </c:pt>
                <c:pt idx="13">
                  <c:v>12.948214285714284</c:v>
                </c:pt>
                <c:pt idx="14">
                  <c:v>14.386904761904763</c:v>
                </c:pt>
                <c:pt idx="15">
                  <c:v>15.825595238095238</c:v>
                </c:pt>
                <c:pt idx="16">
                  <c:v>17.264285714285712</c:v>
                </c:pt>
                <c:pt idx="17">
                  <c:v>18.702976190476189</c:v>
                </c:pt>
                <c:pt idx="18">
                  <c:v>20.141666666666666</c:v>
                </c:pt>
                <c:pt idx="19">
                  <c:v>21.580357142857142</c:v>
                </c:pt>
                <c:pt idx="20">
                  <c:v>23.019047619047619</c:v>
                </c:pt>
                <c:pt idx="21">
                  <c:v>24.457738095238092</c:v>
                </c:pt>
                <c:pt idx="22">
                  <c:v>25.896428571428569</c:v>
                </c:pt>
                <c:pt idx="23">
                  <c:v>27.335119047619049</c:v>
                </c:pt>
                <c:pt idx="24">
                  <c:v>28.773809523809526</c:v>
                </c:pt>
                <c:pt idx="25">
                  <c:v>30.212499999999999</c:v>
                </c:pt>
                <c:pt idx="26">
                  <c:v>31.651190476190475</c:v>
                </c:pt>
                <c:pt idx="27">
                  <c:v>33.089880952380952</c:v>
                </c:pt>
                <c:pt idx="28">
                  <c:v>34.528571428571425</c:v>
                </c:pt>
                <c:pt idx="29">
                  <c:v>35.967261904761905</c:v>
                </c:pt>
                <c:pt idx="30">
                  <c:v>37.405952380952378</c:v>
                </c:pt>
                <c:pt idx="31">
                  <c:v>38.844642857142858</c:v>
                </c:pt>
                <c:pt idx="32">
                  <c:v>40.283333333333331</c:v>
                </c:pt>
                <c:pt idx="33">
                  <c:v>41.722023809523805</c:v>
                </c:pt>
                <c:pt idx="34">
                  <c:v>43.160714285714285</c:v>
                </c:pt>
                <c:pt idx="35">
                  <c:v>44.599404761904758</c:v>
                </c:pt>
                <c:pt idx="36">
                  <c:v>46.038095238095238</c:v>
                </c:pt>
                <c:pt idx="37">
                  <c:v>47.476785714285711</c:v>
                </c:pt>
                <c:pt idx="38">
                  <c:v>48.915476190476184</c:v>
                </c:pt>
                <c:pt idx="39">
                  <c:v>50.354166666666664</c:v>
                </c:pt>
                <c:pt idx="40">
                  <c:v>51.792857142857137</c:v>
                </c:pt>
                <c:pt idx="41">
                  <c:v>53.231547619047618</c:v>
                </c:pt>
                <c:pt idx="42">
                  <c:v>54.670238095238098</c:v>
                </c:pt>
                <c:pt idx="43">
                  <c:v>56.108928571428564</c:v>
                </c:pt>
                <c:pt idx="44">
                  <c:v>57.547619047619051</c:v>
                </c:pt>
                <c:pt idx="45">
                  <c:v>58.986309523809517</c:v>
                </c:pt>
                <c:pt idx="46">
                  <c:v>60.424999999999997</c:v>
                </c:pt>
                <c:pt idx="47">
                  <c:v>61.863690476190477</c:v>
                </c:pt>
                <c:pt idx="48">
                  <c:v>63.30238095238095</c:v>
                </c:pt>
                <c:pt idx="49">
                  <c:v>64.741071428571431</c:v>
                </c:pt>
                <c:pt idx="50">
                  <c:v>66.179761904761904</c:v>
                </c:pt>
                <c:pt idx="51">
                  <c:v>67.618452380952377</c:v>
                </c:pt>
                <c:pt idx="52">
                  <c:v>69.05714285714285</c:v>
                </c:pt>
                <c:pt idx="53">
                  <c:v>70.495833333333323</c:v>
                </c:pt>
                <c:pt idx="54">
                  <c:v>71.93452380952381</c:v>
                </c:pt>
                <c:pt idx="55">
                  <c:v>73.373214285714283</c:v>
                </c:pt>
                <c:pt idx="56">
                  <c:v>74.811904761904756</c:v>
                </c:pt>
                <c:pt idx="57">
                  <c:v>76.250595238095229</c:v>
                </c:pt>
                <c:pt idx="58">
                  <c:v>77.689285714285717</c:v>
                </c:pt>
                <c:pt idx="59">
                  <c:v>79.12797619047619</c:v>
                </c:pt>
                <c:pt idx="60">
                  <c:v>80.566666666666663</c:v>
                </c:pt>
                <c:pt idx="61">
                  <c:v>82.005357142857136</c:v>
                </c:pt>
                <c:pt idx="62">
                  <c:v>83.444047619047609</c:v>
                </c:pt>
                <c:pt idx="63">
                  <c:v>84.882738095238096</c:v>
                </c:pt>
                <c:pt idx="64">
                  <c:v>86.321428571428569</c:v>
                </c:pt>
                <c:pt idx="65">
                  <c:v>87.760119047619042</c:v>
                </c:pt>
                <c:pt idx="66">
                  <c:v>89.198809523809516</c:v>
                </c:pt>
                <c:pt idx="67">
                  <c:v>90.637499999999989</c:v>
                </c:pt>
                <c:pt idx="68">
                  <c:v>92.076190476190476</c:v>
                </c:pt>
                <c:pt idx="69">
                  <c:v>93.514880952380949</c:v>
                </c:pt>
                <c:pt idx="70">
                  <c:v>94.953571428571422</c:v>
                </c:pt>
                <c:pt idx="71">
                  <c:v>96.392261904761909</c:v>
                </c:pt>
                <c:pt idx="72">
                  <c:v>97.830952380952368</c:v>
                </c:pt>
                <c:pt idx="73">
                  <c:v>99.269642857142856</c:v>
                </c:pt>
                <c:pt idx="74">
                  <c:v>100.70833333333333</c:v>
                </c:pt>
                <c:pt idx="75">
                  <c:v>102.14702380952382</c:v>
                </c:pt>
                <c:pt idx="76">
                  <c:v>103.58571428571427</c:v>
                </c:pt>
                <c:pt idx="77">
                  <c:v>105.02440476190475</c:v>
                </c:pt>
                <c:pt idx="78">
                  <c:v>106.46309523809524</c:v>
                </c:pt>
                <c:pt idx="79">
                  <c:v>107.90178571428571</c:v>
                </c:pt>
                <c:pt idx="80">
                  <c:v>109.3404761904762</c:v>
                </c:pt>
                <c:pt idx="81">
                  <c:v>110.77916666666665</c:v>
                </c:pt>
                <c:pt idx="82">
                  <c:v>112.21785714285713</c:v>
                </c:pt>
                <c:pt idx="83">
                  <c:v>113.65654761904761</c:v>
                </c:pt>
                <c:pt idx="84">
                  <c:v>115.0952380952381</c:v>
                </c:pt>
                <c:pt idx="85">
                  <c:v>116.53392857142858</c:v>
                </c:pt>
                <c:pt idx="86">
                  <c:v>117.97261904761903</c:v>
                </c:pt>
                <c:pt idx="87">
                  <c:v>119.41130952380952</c:v>
                </c:pt>
                <c:pt idx="88">
                  <c:v>120.85</c:v>
                </c:pt>
              </c:numCache>
            </c:numRef>
          </c:xVal>
          <c:yVal>
            <c:numRef>
              <c:f>Sheet1!$AO$3:$AO$91</c:f>
              <c:numCache>
                <c:formatCode>0.0</c:formatCode>
                <c:ptCount val="89"/>
                <c:pt idx="0">
                  <c:v>18.888888888888857</c:v>
                </c:pt>
                <c:pt idx="1">
                  <c:v>42.749999999999986</c:v>
                </c:pt>
                <c:pt idx="2">
                  <c:v>45.666666666666629</c:v>
                </c:pt>
                <c:pt idx="3">
                  <c:v>45.875000000000021</c:v>
                </c:pt>
                <c:pt idx="4">
                  <c:v>45.222222222222186</c:v>
                </c:pt>
                <c:pt idx="5">
                  <c:v>46.444444444444422</c:v>
                </c:pt>
                <c:pt idx="6">
                  <c:v>48.999999999999986</c:v>
                </c:pt>
                <c:pt idx="7">
                  <c:v>50.888888888888886</c:v>
                </c:pt>
                <c:pt idx="8">
                  <c:v>50.777777777777722</c:v>
                </c:pt>
                <c:pt idx="9">
                  <c:v>51.62500000000005</c:v>
                </c:pt>
                <c:pt idx="10">
                  <c:v>50.88888888888885</c:v>
                </c:pt>
                <c:pt idx="11">
                  <c:v>48.111111111111029</c:v>
                </c:pt>
                <c:pt idx="12">
                  <c:v>52.5</c:v>
                </c:pt>
                <c:pt idx="13">
                  <c:v>52.5555555555556</c:v>
                </c:pt>
                <c:pt idx="14">
                  <c:v>52.499999999999964</c:v>
                </c:pt>
                <c:pt idx="15">
                  <c:v>52.333333333333201</c:v>
                </c:pt>
                <c:pt idx="16">
                  <c:v>52.000000000000099</c:v>
                </c:pt>
                <c:pt idx="17">
                  <c:v>50.875000000000057</c:v>
                </c:pt>
                <c:pt idx="18">
                  <c:v>51.111111111111072</c:v>
                </c:pt>
                <c:pt idx="19">
                  <c:v>49.666666666666686</c:v>
                </c:pt>
                <c:pt idx="20">
                  <c:v>50</c:v>
                </c:pt>
                <c:pt idx="21">
                  <c:v>48.555555555555685</c:v>
                </c:pt>
                <c:pt idx="22">
                  <c:v>51.444444444444386</c:v>
                </c:pt>
                <c:pt idx="23">
                  <c:v>51.750000000000043</c:v>
                </c:pt>
                <c:pt idx="24">
                  <c:v>49.3333333333333</c:v>
                </c:pt>
                <c:pt idx="25">
                  <c:v>50.555555555555642</c:v>
                </c:pt>
                <c:pt idx="26">
                  <c:v>51.125000000000043</c:v>
                </c:pt>
                <c:pt idx="27">
                  <c:v>53.555555555555543</c:v>
                </c:pt>
                <c:pt idx="28">
                  <c:v>50.375000000000085</c:v>
                </c:pt>
                <c:pt idx="29">
                  <c:v>47.333333333333414</c:v>
                </c:pt>
                <c:pt idx="30">
                  <c:v>49.666666666666686</c:v>
                </c:pt>
                <c:pt idx="31">
                  <c:v>51.750000000000114</c:v>
                </c:pt>
                <c:pt idx="32">
                  <c:v>54.333333333333442</c:v>
                </c:pt>
                <c:pt idx="33">
                  <c:v>52.222222222222214</c:v>
                </c:pt>
                <c:pt idx="34">
                  <c:v>52.749999999999986</c:v>
                </c:pt>
                <c:pt idx="35">
                  <c:v>43.1111111111111</c:v>
                </c:pt>
                <c:pt idx="36">
                  <c:v>39.444444444444358</c:v>
                </c:pt>
                <c:pt idx="37">
                  <c:v>34.624999999999915</c:v>
                </c:pt>
                <c:pt idx="38">
                  <c:v>35.333333333333172</c:v>
                </c:pt>
                <c:pt idx="39">
                  <c:v>34.3333333333333</c:v>
                </c:pt>
                <c:pt idx="40">
                  <c:v>35</c:v>
                </c:pt>
                <c:pt idx="41">
                  <c:v>33.000000000000043</c:v>
                </c:pt>
                <c:pt idx="42">
                  <c:v>32.5</c:v>
                </c:pt>
                <c:pt idx="43">
                  <c:v>32.888888888888772</c:v>
                </c:pt>
                <c:pt idx="44">
                  <c:v>32.666666666666657</c:v>
                </c:pt>
                <c:pt idx="45">
                  <c:v>31.999999999999957</c:v>
                </c:pt>
                <c:pt idx="46">
                  <c:v>32.111111111110944</c:v>
                </c:pt>
                <c:pt idx="47">
                  <c:v>32.999999999999829</c:v>
                </c:pt>
                <c:pt idx="48">
                  <c:v>33.125000000000071</c:v>
                </c:pt>
                <c:pt idx="49">
                  <c:v>32.999999999999972</c:v>
                </c:pt>
                <c:pt idx="50">
                  <c:v>33.222222222222229</c:v>
                </c:pt>
                <c:pt idx="51">
                  <c:v>32.999999999999972</c:v>
                </c:pt>
                <c:pt idx="52">
                  <c:v>29.444444444444571</c:v>
                </c:pt>
                <c:pt idx="53">
                  <c:v>29.000000000000128</c:v>
                </c:pt>
                <c:pt idx="54">
                  <c:v>28.777777777777871</c:v>
                </c:pt>
                <c:pt idx="55">
                  <c:v>28.000000000000043</c:v>
                </c:pt>
                <c:pt idx="56">
                  <c:v>29.500000000000028</c:v>
                </c:pt>
                <c:pt idx="57">
                  <c:v>28.111111111111171</c:v>
                </c:pt>
                <c:pt idx="58">
                  <c:v>27.999999999999972</c:v>
                </c:pt>
                <c:pt idx="59">
                  <c:v>28.624999999999901</c:v>
                </c:pt>
                <c:pt idx="60">
                  <c:v>28.666666666666671</c:v>
                </c:pt>
                <c:pt idx="61">
                  <c:v>28.000000000000043</c:v>
                </c:pt>
                <c:pt idx="62">
                  <c:v>29.250000000000043</c:v>
                </c:pt>
                <c:pt idx="63">
                  <c:v>28.222222222222229</c:v>
                </c:pt>
                <c:pt idx="64">
                  <c:v>26.500000000000057</c:v>
                </c:pt>
                <c:pt idx="65">
                  <c:v>26.333333333333329</c:v>
                </c:pt>
                <c:pt idx="66">
                  <c:v>25</c:v>
                </c:pt>
                <c:pt idx="67">
                  <c:v>23.000000000000043</c:v>
                </c:pt>
                <c:pt idx="68">
                  <c:v>24.111111111111043</c:v>
                </c:pt>
                <c:pt idx="69">
                  <c:v>22.888888888888914</c:v>
                </c:pt>
                <c:pt idx="70">
                  <c:v>23.874999999999957</c:v>
                </c:pt>
                <c:pt idx="71">
                  <c:v>25.333333333333385</c:v>
                </c:pt>
                <c:pt idx="72">
                  <c:v>25.333333333333314</c:v>
                </c:pt>
                <c:pt idx="73">
                  <c:v>25.249999999999915</c:v>
                </c:pt>
                <c:pt idx="74">
                  <c:v>25.111111111111057</c:v>
                </c:pt>
                <c:pt idx="75">
                  <c:v>25.374999999999872</c:v>
                </c:pt>
                <c:pt idx="76">
                  <c:v>25.444444444444443</c:v>
                </c:pt>
                <c:pt idx="77">
                  <c:v>25</c:v>
                </c:pt>
                <c:pt idx="78">
                  <c:v>25.374999999999872</c:v>
                </c:pt>
                <c:pt idx="79">
                  <c:v>24.777777777777743</c:v>
                </c:pt>
                <c:pt idx="80">
                  <c:v>24.888888888888943</c:v>
                </c:pt>
                <c:pt idx="81">
                  <c:v>24.999999999999929</c:v>
                </c:pt>
                <c:pt idx="82">
                  <c:v>25.333333333333314</c:v>
                </c:pt>
                <c:pt idx="83">
                  <c:v>26.666666666666572</c:v>
                </c:pt>
                <c:pt idx="84">
                  <c:v>26.999999999999957</c:v>
                </c:pt>
                <c:pt idx="85">
                  <c:v>25.333333333333385</c:v>
                </c:pt>
                <c:pt idx="86">
                  <c:v>26.874999999999929</c:v>
                </c:pt>
                <c:pt idx="87">
                  <c:v>26.666666666666714</c:v>
                </c:pt>
                <c:pt idx="88">
                  <c:v>28.000000000000043</c:v>
                </c:pt>
              </c:numCache>
            </c:numRef>
          </c:yVal>
          <c:smooth val="1"/>
        </c:ser>
        <c:ser>
          <c:idx val="6"/>
          <c:order val="6"/>
          <c:tx>
            <c:v>(Target T - LWT) (degC)</c:v>
          </c:tx>
          <c:xVal>
            <c:numRef>
              <c:f>Sheet1!$B$3:$B$91</c:f>
              <c:numCache>
                <c:formatCode>0.00</c:formatCode>
                <c:ptCount val="89"/>
                <c:pt idx="0">
                  <c:v>-5.7547619047619047</c:v>
                </c:pt>
                <c:pt idx="1">
                  <c:v>-4.3160714285714281</c:v>
                </c:pt>
                <c:pt idx="2">
                  <c:v>-2.8773809523809524</c:v>
                </c:pt>
                <c:pt idx="3">
                  <c:v>-1.4386904761904762</c:v>
                </c:pt>
                <c:pt idx="4">
                  <c:v>0</c:v>
                </c:pt>
                <c:pt idx="5">
                  <c:v>1.4386904761904762</c:v>
                </c:pt>
                <c:pt idx="6">
                  <c:v>2.8773809523809524</c:v>
                </c:pt>
                <c:pt idx="7">
                  <c:v>4.3160714285714281</c:v>
                </c:pt>
                <c:pt idx="8">
                  <c:v>5.7547619047619047</c:v>
                </c:pt>
                <c:pt idx="9">
                  <c:v>7.1934523809523814</c:v>
                </c:pt>
                <c:pt idx="10">
                  <c:v>8.6321428571428562</c:v>
                </c:pt>
                <c:pt idx="11">
                  <c:v>10.070833333333333</c:v>
                </c:pt>
                <c:pt idx="12">
                  <c:v>11.509523809523809</c:v>
                </c:pt>
                <c:pt idx="13">
                  <c:v>12.948214285714284</c:v>
                </c:pt>
                <c:pt idx="14">
                  <c:v>14.386904761904763</c:v>
                </c:pt>
                <c:pt idx="15">
                  <c:v>15.825595238095238</c:v>
                </c:pt>
                <c:pt idx="16">
                  <c:v>17.264285714285712</c:v>
                </c:pt>
                <c:pt idx="17">
                  <c:v>18.702976190476189</c:v>
                </c:pt>
                <c:pt idx="18">
                  <c:v>20.141666666666666</c:v>
                </c:pt>
                <c:pt idx="19">
                  <c:v>21.580357142857142</c:v>
                </c:pt>
                <c:pt idx="20">
                  <c:v>23.019047619047619</c:v>
                </c:pt>
                <c:pt idx="21">
                  <c:v>24.457738095238092</c:v>
                </c:pt>
                <c:pt idx="22">
                  <c:v>25.896428571428569</c:v>
                </c:pt>
                <c:pt idx="23">
                  <c:v>27.335119047619049</c:v>
                </c:pt>
                <c:pt idx="24">
                  <c:v>28.773809523809526</c:v>
                </c:pt>
                <c:pt idx="25">
                  <c:v>30.212499999999999</c:v>
                </c:pt>
                <c:pt idx="26">
                  <c:v>31.651190476190475</c:v>
                </c:pt>
                <c:pt idx="27">
                  <c:v>33.089880952380952</c:v>
                </c:pt>
                <c:pt idx="28">
                  <c:v>34.528571428571425</c:v>
                </c:pt>
                <c:pt idx="29">
                  <c:v>35.967261904761905</c:v>
                </c:pt>
                <c:pt idx="30">
                  <c:v>37.405952380952378</c:v>
                </c:pt>
                <c:pt idx="31">
                  <c:v>38.844642857142858</c:v>
                </c:pt>
                <c:pt idx="32">
                  <c:v>40.283333333333331</c:v>
                </c:pt>
                <c:pt idx="33">
                  <c:v>41.722023809523805</c:v>
                </c:pt>
                <c:pt idx="34">
                  <c:v>43.160714285714285</c:v>
                </c:pt>
                <c:pt idx="35">
                  <c:v>44.599404761904758</c:v>
                </c:pt>
                <c:pt idx="36">
                  <c:v>46.038095238095238</c:v>
                </c:pt>
                <c:pt idx="37">
                  <c:v>47.476785714285711</c:v>
                </c:pt>
                <c:pt idx="38">
                  <c:v>48.915476190476184</c:v>
                </c:pt>
                <c:pt idx="39">
                  <c:v>50.354166666666664</c:v>
                </c:pt>
                <c:pt idx="40">
                  <c:v>51.792857142857137</c:v>
                </c:pt>
                <c:pt idx="41">
                  <c:v>53.231547619047618</c:v>
                </c:pt>
                <c:pt idx="42">
                  <c:v>54.670238095238098</c:v>
                </c:pt>
                <c:pt idx="43">
                  <c:v>56.108928571428564</c:v>
                </c:pt>
                <c:pt idx="44">
                  <c:v>57.547619047619051</c:v>
                </c:pt>
                <c:pt idx="45">
                  <c:v>58.986309523809517</c:v>
                </c:pt>
                <c:pt idx="46">
                  <c:v>60.424999999999997</c:v>
                </c:pt>
                <c:pt idx="47">
                  <c:v>61.863690476190477</c:v>
                </c:pt>
                <c:pt idx="48">
                  <c:v>63.30238095238095</c:v>
                </c:pt>
                <c:pt idx="49">
                  <c:v>64.741071428571431</c:v>
                </c:pt>
                <c:pt idx="50">
                  <c:v>66.179761904761904</c:v>
                </c:pt>
                <c:pt idx="51">
                  <c:v>67.618452380952377</c:v>
                </c:pt>
                <c:pt idx="52">
                  <c:v>69.05714285714285</c:v>
                </c:pt>
                <c:pt idx="53">
                  <c:v>70.495833333333323</c:v>
                </c:pt>
                <c:pt idx="54">
                  <c:v>71.93452380952381</c:v>
                </c:pt>
                <c:pt idx="55">
                  <c:v>73.373214285714283</c:v>
                </c:pt>
                <c:pt idx="56">
                  <c:v>74.811904761904756</c:v>
                </c:pt>
                <c:pt idx="57">
                  <c:v>76.250595238095229</c:v>
                </c:pt>
                <c:pt idx="58">
                  <c:v>77.689285714285717</c:v>
                </c:pt>
                <c:pt idx="59">
                  <c:v>79.12797619047619</c:v>
                </c:pt>
                <c:pt idx="60">
                  <c:v>80.566666666666663</c:v>
                </c:pt>
                <c:pt idx="61">
                  <c:v>82.005357142857136</c:v>
                </c:pt>
                <c:pt idx="62">
                  <c:v>83.444047619047609</c:v>
                </c:pt>
                <c:pt idx="63">
                  <c:v>84.882738095238096</c:v>
                </c:pt>
                <c:pt idx="64">
                  <c:v>86.321428571428569</c:v>
                </c:pt>
                <c:pt idx="65">
                  <c:v>87.760119047619042</c:v>
                </c:pt>
                <c:pt idx="66">
                  <c:v>89.198809523809516</c:v>
                </c:pt>
                <c:pt idx="67">
                  <c:v>90.637499999999989</c:v>
                </c:pt>
                <c:pt idx="68">
                  <c:v>92.076190476190476</c:v>
                </c:pt>
                <c:pt idx="69">
                  <c:v>93.514880952380949</c:v>
                </c:pt>
                <c:pt idx="70">
                  <c:v>94.953571428571422</c:v>
                </c:pt>
                <c:pt idx="71">
                  <c:v>96.392261904761909</c:v>
                </c:pt>
                <c:pt idx="72">
                  <c:v>97.830952380952368</c:v>
                </c:pt>
                <c:pt idx="73">
                  <c:v>99.269642857142856</c:v>
                </c:pt>
                <c:pt idx="74">
                  <c:v>100.70833333333333</c:v>
                </c:pt>
                <c:pt idx="75">
                  <c:v>102.14702380952382</c:v>
                </c:pt>
                <c:pt idx="76">
                  <c:v>103.58571428571427</c:v>
                </c:pt>
                <c:pt idx="77">
                  <c:v>105.02440476190475</c:v>
                </c:pt>
                <c:pt idx="78">
                  <c:v>106.46309523809524</c:v>
                </c:pt>
                <c:pt idx="79">
                  <c:v>107.90178571428571</c:v>
                </c:pt>
                <c:pt idx="80">
                  <c:v>109.3404761904762</c:v>
                </c:pt>
                <c:pt idx="81">
                  <c:v>110.77916666666665</c:v>
                </c:pt>
                <c:pt idx="82">
                  <c:v>112.21785714285713</c:v>
                </c:pt>
                <c:pt idx="83">
                  <c:v>113.65654761904761</c:v>
                </c:pt>
                <c:pt idx="84">
                  <c:v>115.0952380952381</c:v>
                </c:pt>
                <c:pt idx="85">
                  <c:v>116.53392857142858</c:v>
                </c:pt>
                <c:pt idx="86">
                  <c:v>117.97261904761903</c:v>
                </c:pt>
                <c:pt idx="87">
                  <c:v>119.41130952380952</c:v>
                </c:pt>
                <c:pt idx="88">
                  <c:v>120.85</c:v>
                </c:pt>
              </c:numCache>
            </c:numRef>
          </c:xVal>
          <c:yVal>
            <c:numRef>
              <c:f>Sheet1!$AL$3:$AL$91</c:f>
              <c:numCache>
                <c:formatCode>0.0</c:formatCode>
                <c:ptCount val="89"/>
                <c:pt idx="0">
                  <c:v>29.822222222222226</c:v>
                </c:pt>
                <c:pt idx="1">
                  <c:v>27.737500000000008</c:v>
                </c:pt>
                <c:pt idx="2">
                  <c:v>26.744444444444451</c:v>
                </c:pt>
                <c:pt idx="3">
                  <c:v>25.837500000000006</c:v>
                </c:pt>
                <c:pt idx="4">
                  <c:v>24.811111111111121</c:v>
                </c:pt>
                <c:pt idx="5">
                  <c:v>23.477777777777767</c:v>
                </c:pt>
                <c:pt idx="6">
                  <c:v>22.200000000000006</c:v>
                </c:pt>
                <c:pt idx="7">
                  <c:v>20.922222222222228</c:v>
                </c:pt>
                <c:pt idx="8">
                  <c:v>19.755555555555564</c:v>
                </c:pt>
                <c:pt idx="9">
                  <c:v>18.587500000000006</c:v>
                </c:pt>
                <c:pt idx="10">
                  <c:v>17.588888888888881</c:v>
                </c:pt>
                <c:pt idx="11">
                  <c:v>16.755555555555567</c:v>
                </c:pt>
                <c:pt idx="12">
                  <c:v>15.337500000000006</c:v>
                </c:pt>
                <c:pt idx="13">
                  <c:v>14.48888888888888</c:v>
                </c:pt>
                <c:pt idx="14">
                  <c:v>13.412499999999994</c:v>
                </c:pt>
                <c:pt idx="15">
                  <c:v>12.477777777777774</c:v>
                </c:pt>
                <c:pt idx="16">
                  <c:v>11.566666666666656</c:v>
                </c:pt>
                <c:pt idx="17">
                  <c:v>10.762499999999989</c:v>
                </c:pt>
                <c:pt idx="18">
                  <c:v>9.8444444444444343</c:v>
                </c:pt>
                <c:pt idx="19">
                  <c:v>9.0222222222222044</c:v>
                </c:pt>
                <c:pt idx="20">
                  <c:v>8.1124999999999901</c:v>
                </c:pt>
                <c:pt idx="21">
                  <c:v>7.3999999999999844</c:v>
                </c:pt>
                <c:pt idx="22">
                  <c:v>7.3333333333333357</c:v>
                </c:pt>
                <c:pt idx="23">
                  <c:v>7.9249999999999972</c:v>
                </c:pt>
                <c:pt idx="24">
                  <c:v>6.6000000000000085</c:v>
                </c:pt>
                <c:pt idx="25">
                  <c:v>5.24444444444444</c:v>
                </c:pt>
                <c:pt idx="26">
                  <c:v>4.2625000000000028</c:v>
                </c:pt>
                <c:pt idx="27">
                  <c:v>3.1444444444444457</c:v>
                </c:pt>
                <c:pt idx="28">
                  <c:v>2.6624999999999872</c:v>
                </c:pt>
                <c:pt idx="29">
                  <c:v>2.2888888888888772</c:v>
                </c:pt>
                <c:pt idx="30">
                  <c:v>2.5444444444444372</c:v>
                </c:pt>
                <c:pt idx="31">
                  <c:v>2.9874999999999901</c:v>
                </c:pt>
                <c:pt idx="32">
                  <c:v>2.67777777777777</c:v>
                </c:pt>
                <c:pt idx="33">
                  <c:v>2.2888888888888772</c:v>
                </c:pt>
                <c:pt idx="34">
                  <c:v>1.3999999999999986</c:v>
                </c:pt>
                <c:pt idx="35">
                  <c:v>1.5555555555555429</c:v>
                </c:pt>
                <c:pt idx="36">
                  <c:v>1.06666666666667</c:v>
                </c:pt>
                <c:pt idx="37">
                  <c:v>1.1749999999999972</c:v>
                </c:pt>
                <c:pt idx="38">
                  <c:v>0.86666666666667425</c:v>
                </c:pt>
                <c:pt idx="39">
                  <c:v>0.73333333333332718</c:v>
                </c:pt>
                <c:pt idx="40">
                  <c:v>0.54999999999999716</c:v>
                </c:pt>
                <c:pt idx="41">
                  <c:v>0.63333333333333286</c:v>
                </c:pt>
                <c:pt idx="42">
                  <c:v>0.5</c:v>
                </c:pt>
                <c:pt idx="43">
                  <c:v>0.30000000000001137</c:v>
                </c:pt>
                <c:pt idx="44">
                  <c:v>0.1444444444444386</c:v>
                </c:pt>
                <c:pt idx="45">
                  <c:v>0</c:v>
                </c:pt>
                <c:pt idx="46">
                  <c:v>-5.5555555555542924E-2</c:v>
                </c:pt>
                <c:pt idx="47">
                  <c:v>-0.12222222222221291</c:v>
                </c:pt>
                <c:pt idx="48">
                  <c:v>-0.32500000000000995</c:v>
                </c:pt>
                <c:pt idx="49">
                  <c:v>-0.37777777777778709</c:v>
                </c:pt>
                <c:pt idx="50">
                  <c:v>-0.57777777777778994</c:v>
                </c:pt>
                <c:pt idx="51">
                  <c:v>-0.70000000000000995</c:v>
                </c:pt>
                <c:pt idx="52">
                  <c:v>-0.40000000000001279</c:v>
                </c:pt>
                <c:pt idx="53">
                  <c:v>-0.40000000000001279</c:v>
                </c:pt>
                <c:pt idx="54">
                  <c:v>-0.40000000000001279</c:v>
                </c:pt>
                <c:pt idx="55">
                  <c:v>-0.40000000000001279</c:v>
                </c:pt>
                <c:pt idx="56">
                  <c:v>-0.52500000000000568</c:v>
                </c:pt>
                <c:pt idx="57">
                  <c:v>-0.40000000000000568</c:v>
                </c:pt>
                <c:pt idx="58">
                  <c:v>-0.55555555555555713</c:v>
                </c:pt>
                <c:pt idx="59">
                  <c:v>-0.52499999999999147</c:v>
                </c:pt>
                <c:pt idx="60">
                  <c:v>-0.56666666666666288</c:v>
                </c:pt>
                <c:pt idx="61">
                  <c:v>-0.43333333333335133</c:v>
                </c:pt>
                <c:pt idx="62">
                  <c:v>-0.60000000000000853</c:v>
                </c:pt>
                <c:pt idx="63">
                  <c:v>-0.62222222222222712</c:v>
                </c:pt>
                <c:pt idx="64">
                  <c:v>-0.625</c:v>
                </c:pt>
                <c:pt idx="65">
                  <c:v>-0.69999999999999574</c:v>
                </c:pt>
                <c:pt idx="66">
                  <c:v>-0.74444444444444713</c:v>
                </c:pt>
                <c:pt idx="67">
                  <c:v>-0.60000000000000853</c:v>
                </c:pt>
                <c:pt idx="68">
                  <c:v>-0.6444444444444386</c:v>
                </c:pt>
                <c:pt idx="69">
                  <c:v>-0.55555555555556424</c:v>
                </c:pt>
                <c:pt idx="70">
                  <c:v>-0.42499999999999716</c:v>
                </c:pt>
                <c:pt idx="71">
                  <c:v>-0.53333333333333854</c:v>
                </c:pt>
                <c:pt idx="72">
                  <c:v>-0.42222222222222427</c:v>
                </c:pt>
                <c:pt idx="73">
                  <c:v>-0.37499999999999289</c:v>
                </c:pt>
                <c:pt idx="74">
                  <c:v>-0.37777777777777999</c:v>
                </c:pt>
                <c:pt idx="75">
                  <c:v>-0.40000000000000568</c:v>
                </c:pt>
                <c:pt idx="76">
                  <c:v>-0.34444444444444855</c:v>
                </c:pt>
                <c:pt idx="77">
                  <c:v>-0.32222222222222285</c:v>
                </c:pt>
                <c:pt idx="78">
                  <c:v>-0.39999999999999147</c:v>
                </c:pt>
                <c:pt idx="79">
                  <c:v>-0.24444444444444002</c:v>
                </c:pt>
                <c:pt idx="80">
                  <c:v>-0.17777777777778425</c:v>
                </c:pt>
                <c:pt idx="81">
                  <c:v>-0.21250000000000568</c:v>
                </c:pt>
                <c:pt idx="82">
                  <c:v>-5.5555555555557135E-2</c:v>
                </c:pt>
                <c:pt idx="83">
                  <c:v>-0.10000000000000853</c:v>
                </c:pt>
                <c:pt idx="84">
                  <c:v>-0.10000000000000853</c:v>
                </c:pt>
                <c:pt idx="85">
                  <c:v>9.999999999998721E-2</c:v>
                </c:pt>
                <c:pt idx="86">
                  <c:v>4.9999999999997158E-2</c:v>
                </c:pt>
                <c:pt idx="87">
                  <c:v>0.11111111111110716</c:v>
                </c:pt>
                <c:pt idx="88">
                  <c:v>6.6666666666669983E-2</c:v>
                </c:pt>
              </c:numCache>
            </c:numRef>
          </c:yVal>
          <c:smooth val="1"/>
        </c:ser>
        <c:ser>
          <c:idx val="7"/>
          <c:order val="7"/>
          <c:tx>
            <c:v>Outdoor Temp (degC) x 10</c:v>
          </c:tx>
          <c:xVal>
            <c:numRef>
              <c:f>Sheet1!$B$3:$B$91</c:f>
              <c:numCache>
                <c:formatCode>0.00</c:formatCode>
                <c:ptCount val="89"/>
                <c:pt idx="0">
                  <c:v>-5.7547619047619047</c:v>
                </c:pt>
                <c:pt idx="1">
                  <c:v>-4.3160714285714281</c:v>
                </c:pt>
                <c:pt idx="2">
                  <c:v>-2.8773809523809524</c:v>
                </c:pt>
                <c:pt idx="3">
                  <c:v>-1.4386904761904762</c:v>
                </c:pt>
                <c:pt idx="4">
                  <c:v>0</c:v>
                </c:pt>
                <c:pt idx="5">
                  <c:v>1.4386904761904762</c:v>
                </c:pt>
                <c:pt idx="6">
                  <c:v>2.8773809523809524</c:v>
                </c:pt>
                <c:pt idx="7">
                  <c:v>4.3160714285714281</c:v>
                </c:pt>
                <c:pt idx="8">
                  <c:v>5.7547619047619047</c:v>
                </c:pt>
                <c:pt idx="9">
                  <c:v>7.1934523809523814</c:v>
                </c:pt>
                <c:pt idx="10">
                  <c:v>8.6321428571428562</c:v>
                </c:pt>
                <c:pt idx="11">
                  <c:v>10.070833333333333</c:v>
                </c:pt>
                <c:pt idx="12">
                  <c:v>11.509523809523809</c:v>
                </c:pt>
                <c:pt idx="13">
                  <c:v>12.948214285714284</c:v>
                </c:pt>
                <c:pt idx="14">
                  <c:v>14.386904761904763</c:v>
                </c:pt>
                <c:pt idx="15">
                  <c:v>15.825595238095238</c:v>
                </c:pt>
                <c:pt idx="16">
                  <c:v>17.264285714285712</c:v>
                </c:pt>
                <c:pt idx="17">
                  <c:v>18.702976190476189</c:v>
                </c:pt>
                <c:pt idx="18">
                  <c:v>20.141666666666666</c:v>
                </c:pt>
                <c:pt idx="19">
                  <c:v>21.580357142857142</c:v>
                </c:pt>
                <c:pt idx="20">
                  <c:v>23.019047619047619</c:v>
                </c:pt>
                <c:pt idx="21">
                  <c:v>24.457738095238092</c:v>
                </c:pt>
                <c:pt idx="22">
                  <c:v>25.896428571428569</c:v>
                </c:pt>
                <c:pt idx="23">
                  <c:v>27.335119047619049</c:v>
                </c:pt>
                <c:pt idx="24">
                  <c:v>28.773809523809526</c:v>
                </c:pt>
                <c:pt idx="25">
                  <c:v>30.212499999999999</c:v>
                </c:pt>
                <c:pt idx="26">
                  <c:v>31.651190476190475</c:v>
                </c:pt>
                <c:pt idx="27">
                  <c:v>33.089880952380952</c:v>
                </c:pt>
                <c:pt idx="28">
                  <c:v>34.528571428571425</c:v>
                </c:pt>
                <c:pt idx="29">
                  <c:v>35.967261904761905</c:v>
                </c:pt>
                <c:pt idx="30">
                  <c:v>37.405952380952378</c:v>
                </c:pt>
                <c:pt idx="31">
                  <c:v>38.844642857142858</c:v>
                </c:pt>
                <c:pt idx="32">
                  <c:v>40.283333333333331</c:v>
                </c:pt>
                <c:pt idx="33">
                  <c:v>41.722023809523805</c:v>
                </c:pt>
                <c:pt idx="34">
                  <c:v>43.160714285714285</c:v>
                </c:pt>
                <c:pt idx="35">
                  <c:v>44.599404761904758</c:v>
                </c:pt>
                <c:pt idx="36">
                  <c:v>46.038095238095238</c:v>
                </c:pt>
                <c:pt idx="37">
                  <c:v>47.476785714285711</c:v>
                </c:pt>
                <c:pt idx="38">
                  <c:v>48.915476190476184</c:v>
                </c:pt>
                <c:pt idx="39">
                  <c:v>50.354166666666664</c:v>
                </c:pt>
                <c:pt idx="40">
                  <c:v>51.792857142857137</c:v>
                </c:pt>
                <c:pt idx="41">
                  <c:v>53.231547619047618</c:v>
                </c:pt>
                <c:pt idx="42">
                  <c:v>54.670238095238098</c:v>
                </c:pt>
                <c:pt idx="43">
                  <c:v>56.108928571428564</c:v>
                </c:pt>
                <c:pt idx="44">
                  <c:v>57.547619047619051</c:v>
                </c:pt>
                <c:pt idx="45">
                  <c:v>58.986309523809517</c:v>
                </c:pt>
                <c:pt idx="46">
                  <c:v>60.424999999999997</c:v>
                </c:pt>
                <c:pt idx="47">
                  <c:v>61.863690476190477</c:v>
                </c:pt>
                <c:pt idx="48">
                  <c:v>63.30238095238095</c:v>
                </c:pt>
                <c:pt idx="49">
                  <c:v>64.741071428571431</c:v>
                </c:pt>
                <c:pt idx="50">
                  <c:v>66.179761904761904</c:v>
                </c:pt>
                <c:pt idx="51">
                  <c:v>67.618452380952377</c:v>
                </c:pt>
                <c:pt idx="52">
                  <c:v>69.05714285714285</c:v>
                </c:pt>
                <c:pt idx="53">
                  <c:v>70.495833333333323</c:v>
                </c:pt>
                <c:pt idx="54">
                  <c:v>71.93452380952381</c:v>
                </c:pt>
                <c:pt idx="55">
                  <c:v>73.373214285714283</c:v>
                </c:pt>
                <c:pt idx="56">
                  <c:v>74.811904761904756</c:v>
                </c:pt>
                <c:pt idx="57">
                  <c:v>76.250595238095229</c:v>
                </c:pt>
                <c:pt idx="58">
                  <c:v>77.689285714285717</c:v>
                </c:pt>
                <c:pt idx="59">
                  <c:v>79.12797619047619</c:v>
                </c:pt>
                <c:pt idx="60">
                  <c:v>80.566666666666663</c:v>
                </c:pt>
                <c:pt idx="61">
                  <c:v>82.005357142857136</c:v>
                </c:pt>
                <c:pt idx="62">
                  <c:v>83.444047619047609</c:v>
                </c:pt>
                <c:pt idx="63">
                  <c:v>84.882738095238096</c:v>
                </c:pt>
                <c:pt idx="64">
                  <c:v>86.321428571428569</c:v>
                </c:pt>
                <c:pt idx="65">
                  <c:v>87.760119047619042</c:v>
                </c:pt>
                <c:pt idx="66">
                  <c:v>89.198809523809516</c:v>
                </c:pt>
                <c:pt idx="67">
                  <c:v>90.637499999999989</c:v>
                </c:pt>
                <c:pt idx="68">
                  <c:v>92.076190476190476</c:v>
                </c:pt>
                <c:pt idx="69">
                  <c:v>93.514880952380949</c:v>
                </c:pt>
                <c:pt idx="70">
                  <c:v>94.953571428571422</c:v>
                </c:pt>
                <c:pt idx="71">
                  <c:v>96.392261904761909</c:v>
                </c:pt>
                <c:pt idx="72">
                  <c:v>97.830952380952368</c:v>
                </c:pt>
                <c:pt idx="73">
                  <c:v>99.269642857142856</c:v>
                </c:pt>
                <c:pt idx="74">
                  <c:v>100.70833333333333</c:v>
                </c:pt>
                <c:pt idx="75">
                  <c:v>102.14702380952382</c:v>
                </c:pt>
                <c:pt idx="76">
                  <c:v>103.58571428571427</c:v>
                </c:pt>
                <c:pt idx="77">
                  <c:v>105.02440476190475</c:v>
                </c:pt>
                <c:pt idx="78">
                  <c:v>106.46309523809524</c:v>
                </c:pt>
                <c:pt idx="79">
                  <c:v>107.90178571428571</c:v>
                </c:pt>
                <c:pt idx="80">
                  <c:v>109.3404761904762</c:v>
                </c:pt>
                <c:pt idx="81">
                  <c:v>110.77916666666665</c:v>
                </c:pt>
                <c:pt idx="82">
                  <c:v>112.21785714285713</c:v>
                </c:pt>
                <c:pt idx="83">
                  <c:v>113.65654761904761</c:v>
                </c:pt>
                <c:pt idx="84">
                  <c:v>115.0952380952381</c:v>
                </c:pt>
                <c:pt idx="85">
                  <c:v>116.53392857142858</c:v>
                </c:pt>
                <c:pt idx="86">
                  <c:v>117.97261904761903</c:v>
                </c:pt>
                <c:pt idx="87">
                  <c:v>119.41130952380952</c:v>
                </c:pt>
                <c:pt idx="88">
                  <c:v>120.85</c:v>
                </c:pt>
              </c:numCache>
            </c:numRef>
          </c:xVal>
          <c:yVal>
            <c:numRef>
              <c:f>Sheet1!$AS$3:$AS$91</c:f>
              <c:numCache>
                <c:formatCode>0.0</c:formatCode>
                <c:ptCount val="89"/>
                <c:pt idx="0">
                  <c:v>17.555555555555557</c:v>
                </c:pt>
                <c:pt idx="1">
                  <c:v>18.000000000000004</c:v>
                </c:pt>
                <c:pt idx="2">
                  <c:v>18.000000000000004</c:v>
                </c:pt>
                <c:pt idx="3">
                  <c:v>18.000000000000004</c:v>
                </c:pt>
                <c:pt idx="4">
                  <c:v>18.888888888888889</c:v>
                </c:pt>
                <c:pt idx="5">
                  <c:v>19.777777777777779</c:v>
                </c:pt>
                <c:pt idx="6">
                  <c:v>18.375</c:v>
                </c:pt>
                <c:pt idx="7">
                  <c:v>18.000000000000004</c:v>
                </c:pt>
                <c:pt idx="8">
                  <c:v>18.000000000000004</c:v>
                </c:pt>
                <c:pt idx="9">
                  <c:v>18.25</c:v>
                </c:pt>
                <c:pt idx="10">
                  <c:v>20</c:v>
                </c:pt>
                <c:pt idx="11">
                  <c:v>19.111111111111111</c:v>
                </c:pt>
                <c:pt idx="12">
                  <c:v>18.625000000000004</c:v>
                </c:pt>
                <c:pt idx="13">
                  <c:v>16.999999999999996</c:v>
                </c:pt>
                <c:pt idx="14">
                  <c:v>16.249999999999996</c:v>
                </c:pt>
                <c:pt idx="15">
                  <c:v>16.111111111111111</c:v>
                </c:pt>
                <c:pt idx="16">
                  <c:v>15.333333333333334</c:v>
                </c:pt>
                <c:pt idx="17">
                  <c:v>15.624999999999998</c:v>
                </c:pt>
                <c:pt idx="18">
                  <c:v>15.999999999999998</c:v>
                </c:pt>
                <c:pt idx="19">
                  <c:v>16.999999999999996</c:v>
                </c:pt>
                <c:pt idx="20">
                  <c:v>16.999999999999996</c:v>
                </c:pt>
                <c:pt idx="21">
                  <c:v>17.111111111111111</c:v>
                </c:pt>
                <c:pt idx="22">
                  <c:v>17.777777777777782</c:v>
                </c:pt>
                <c:pt idx="23">
                  <c:v>18.000000000000004</c:v>
                </c:pt>
                <c:pt idx="24">
                  <c:v>18.000000000000004</c:v>
                </c:pt>
                <c:pt idx="25">
                  <c:v>18.888888888888889</c:v>
                </c:pt>
                <c:pt idx="26">
                  <c:v>18.750000000000004</c:v>
                </c:pt>
                <c:pt idx="27">
                  <c:v>19.777777777777779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19.75</c:v>
                </c:pt>
                <c:pt idx="32">
                  <c:v>19.555555555555557</c:v>
                </c:pt>
                <c:pt idx="33">
                  <c:v>20</c:v>
                </c:pt>
                <c:pt idx="34">
                  <c:v>20</c:v>
                </c:pt>
                <c:pt idx="35">
                  <c:v>20.111111111111111</c:v>
                </c:pt>
                <c:pt idx="36">
                  <c:v>19.777777777777779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19.75</c:v>
                </c:pt>
                <c:pt idx="41">
                  <c:v>19</c:v>
                </c:pt>
                <c:pt idx="42">
                  <c:v>19</c:v>
                </c:pt>
                <c:pt idx="43">
                  <c:v>19.555555555555557</c:v>
                </c:pt>
                <c:pt idx="44">
                  <c:v>19.666666666666664</c:v>
                </c:pt>
                <c:pt idx="45">
                  <c:v>20</c:v>
                </c:pt>
                <c:pt idx="46">
                  <c:v>19.444444444444443</c:v>
                </c:pt>
                <c:pt idx="47">
                  <c:v>19.555555555555557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21.111111111111107</c:v>
                </c:pt>
                <c:pt idx="58">
                  <c:v>21.999999999999996</c:v>
                </c:pt>
                <c:pt idx="59">
                  <c:v>21.999999999999996</c:v>
                </c:pt>
                <c:pt idx="60">
                  <c:v>21.999999999999996</c:v>
                </c:pt>
                <c:pt idx="61">
                  <c:v>20.666666666666668</c:v>
                </c:pt>
                <c:pt idx="62">
                  <c:v>20</c:v>
                </c:pt>
                <c:pt idx="63">
                  <c:v>20</c:v>
                </c:pt>
                <c:pt idx="64">
                  <c:v>21.499999999999993</c:v>
                </c:pt>
                <c:pt idx="65">
                  <c:v>22.222222222222221</c:v>
                </c:pt>
                <c:pt idx="66">
                  <c:v>23.888888888888886</c:v>
                </c:pt>
                <c:pt idx="67">
                  <c:v>24</c:v>
                </c:pt>
                <c:pt idx="68">
                  <c:v>24.333333333333332</c:v>
                </c:pt>
                <c:pt idx="69">
                  <c:v>25</c:v>
                </c:pt>
                <c:pt idx="70">
                  <c:v>25.625</c:v>
                </c:pt>
                <c:pt idx="71">
                  <c:v>25</c:v>
                </c:pt>
                <c:pt idx="72">
                  <c:v>25</c:v>
                </c:pt>
                <c:pt idx="73">
                  <c:v>25.875</c:v>
                </c:pt>
                <c:pt idx="74">
                  <c:v>27.666666666666675</c:v>
                </c:pt>
                <c:pt idx="75">
                  <c:v>27.124999999999993</c:v>
                </c:pt>
                <c:pt idx="76">
                  <c:v>27.111111111111107</c:v>
                </c:pt>
                <c:pt idx="77">
                  <c:v>28.222222222222221</c:v>
                </c:pt>
                <c:pt idx="78">
                  <c:v>29.875</c:v>
                </c:pt>
                <c:pt idx="79">
                  <c:v>30</c:v>
                </c:pt>
                <c:pt idx="80">
                  <c:v>30.222222222222225</c:v>
                </c:pt>
                <c:pt idx="81">
                  <c:v>31.000000000000007</c:v>
                </c:pt>
                <c:pt idx="82">
                  <c:v>30.666666666666668</c:v>
                </c:pt>
                <c:pt idx="83">
                  <c:v>31.000000000000007</c:v>
                </c:pt>
                <c:pt idx="84">
                  <c:v>31.624999999999996</c:v>
                </c:pt>
                <c:pt idx="85">
                  <c:v>31.999999999999996</c:v>
                </c:pt>
                <c:pt idx="86">
                  <c:v>31.250000000000004</c:v>
                </c:pt>
                <c:pt idx="87">
                  <c:v>32.222222222222229</c:v>
                </c:pt>
                <c:pt idx="88">
                  <c:v>32.999999999999993</c:v>
                </c:pt>
              </c:numCache>
            </c:numRef>
          </c:yVal>
          <c:smooth val="1"/>
        </c:ser>
        <c:ser>
          <c:idx val="8"/>
          <c:order val="8"/>
          <c:tx>
            <c:v>LWT (degC)</c:v>
          </c:tx>
          <c:xVal>
            <c:numRef>
              <c:f>Sheet1!$B$3:$B$91</c:f>
              <c:numCache>
                <c:formatCode>0.00</c:formatCode>
                <c:ptCount val="89"/>
                <c:pt idx="0">
                  <c:v>-5.7547619047619047</c:v>
                </c:pt>
                <c:pt idx="1">
                  <c:v>-4.3160714285714281</c:v>
                </c:pt>
                <c:pt idx="2">
                  <c:v>-2.8773809523809524</c:v>
                </c:pt>
                <c:pt idx="3">
                  <c:v>-1.4386904761904762</c:v>
                </c:pt>
                <c:pt idx="4">
                  <c:v>0</c:v>
                </c:pt>
                <c:pt idx="5">
                  <c:v>1.4386904761904762</c:v>
                </c:pt>
                <c:pt idx="6">
                  <c:v>2.8773809523809524</c:v>
                </c:pt>
                <c:pt idx="7">
                  <c:v>4.3160714285714281</c:v>
                </c:pt>
                <c:pt idx="8">
                  <c:v>5.7547619047619047</c:v>
                </c:pt>
                <c:pt idx="9">
                  <c:v>7.1934523809523814</c:v>
                </c:pt>
                <c:pt idx="10">
                  <c:v>8.6321428571428562</c:v>
                </c:pt>
                <c:pt idx="11">
                  <c:v>10.070833333333333</c:v>
                </c:pt>
                <c:pt idx="12">
                  <c:v>11.509523809523809</c:v>
                </c:pt>
                <c:pt idx="13">
                  <c:v>12.948214285714284</c:v>
                </c:pt>
                <c:pt idx="14">
                  <c:v>14.386904761904763</c:v>
                </c:pt>
                <c:pt idx="15">
                  <c:v>15.825595238095238</c:v>
                </c:pt>
                <c:pt idx="16">
                  <c:v>17.264285714285712</c:v>
                </c:pt>
                <c:pt idx="17">
                  <c:v>18.702976190476189</c:v>
                </c:pt>
                <c:pt idx="18">
                  <c:v>20.141666666666666</c:v>
                </c:pt>
                <c:pt idx="19">
                  <c:v>21.580357142857142</c:v>
                </c:pt>
                <c:pt idx="20">
                  <c:v>23.019047619047619</c:v>
                </c:pt>
                <c:pt idx="21">
                  <c:v>24.457738095238092</c:v>
                </c:pt>
                <c:pt idx="22">
                  <c:v>25.896428571428569</c:v>
                </c:pt>
                <c:pt idx="23">
                  <c:v>27.335119047619049</c:v>
                </c:pt>
                <c:pt idx="24">
                  <c:v>28.773809523809526</c:v>
                </c:pt>
                <c:pt idx="25">
                  <c:v>30.212499999999999</c:v>
                </c:pt>
                <c:pt idx="26">
                  <c:v>31.651190476190475</c:v>
                </c:pt>
                <c:pt idx="27">
                  <c:v>33.089880952380952</c:v>
                </c:pt>
                <c:pt idx="28">
                  <c:v>34.528571428571425</c:v>
                </c:pt>
                <c:pt idx="29">
                  <c:v>35.967261904761905</c:v>
                </c:pt>
                <c:pt idx="30">
                  <c:v>37.405952380952378</c:v>
                </c:pt>
                <c:pt idx="31">
                  <c:v>38.844642857142858</c:v>
                </c:pt>
                <c:pt idx="32">
                  <c:v>40.283333333333331</c:v>
                </c:pt>
                <c:pt idx="33">
                  <c:v>41.722023809523805</c:v>
                </c:pt>
                <c:pt idx="34">
                  <c:v>43.160714285714285</c:v>
                </c:pt>
                <c:pt idx="35">
                  <c:v>44.599404761904758</c:v>
                </c:pt>
                <c:pt idx="36">
                  <c:v>46.038095238095238</c:v>
                </c:pt>
                <c:pt idx="37">
                  <c:v>47.476785714285711</c:v>
                </c:pt>
                <c:pt idx="38">
                  <c:v>48.915476190476184</c:v>
                </c:pt>
                <c:pt idx="39">
                  <c:v>50.354166666666664</c:v>
                </c:pt>
                <c:pt idx="40">
                  <c:v>51.792857142857137</c:v>
                </c:pt>
                <c:pt idx="41">
                  <c:v>53.231547619047618</c:v>
                </c:pt>
                <c:pt idx="42">
                  <c:v>54.670238095238098</c:v>
                </c:pt>
                <c:pt idx="43">
                  <c:v>56.108928571428564</c:v>
                </c:pt>
                <c:pt idx="44">
                  <c:v>57.547619047619051</c:v>
                </c:pt>
                <c:pt idx="45">
                  <c:v>58.986309523809517</c:v>
                </c:pt>
                <c:pt idx="46">
                  <c:v>60.424999999999997</c:v>
                </c:pt>
                <c:pt idx="47">
                  <c:v>61.863690476190477</c:v>
                </c:pt>
                <c:pt idx="48">
                  <c:v>63.30238095238095</c:v>
                </c:pt>
                <c:pt idx="49">
                  <c:v>64.741071428571431</c:v>
                </c:pt>
                <c:pt idx="50">
                  <c:v>66.179761904761904</c:v>
                </c:pt>
                <c:pt idx="51">
                  <c:v>67.618452380952377</c:v>
                </c:pt>
                <c:pt idx="52">
                  <c:v>69.05714285714285</c:v>
                </c:pt>
                <c:pt idx="53">
                  <c:v>70.495833333333323</c:v>
                </c:pt>
                <c:pt idx="54">
                  <c:v>71.93452380952381</c:v>
                </c:pt>
                <c:pt idx="55">
                  <c:v>73.373214285714283</c:v>
                </c:pt>
                <c:pt idx="56">
                  <c:v>74.811904761904756</c:v>
                </c:pt>
                <c:pt idx="57">
                  <c:v>76.250595238095229</c:v>
                </c:pt>
                <c:pt idx="58">
                  <c:v>77.689285714285717</c:v>
                </c:pt>
                <c:pt idx="59">
                  <c:v>79.12797619047619</c:v>
                </c:pt>
                <c:pt idx="60">
                  <c:v>80.566666666666663</c:v>
                </c:pt>
                <c:pt idx="61">
                  <c:v>82.005357142857136</c:v>
                </c:pt>
                <c:pt idx="62">
                  <c:v>83.444047619047609</c:v>
                </c:pt>
                <c:pt idx="63">
                  <c:v>84.882738095238096</c:v>
                </c:pt>
                <c:pt idx="64">
                  <c:v>86.321428571428569</c:v>
                </c:pt>
                <c:pt idx="65">
                  <c:v>87.760119047619042</c:v>
                </c:pt>
                <c:pt idx="66">
                  <c:v>89.198809523809516</c:v>
                </c:pt>
                <c:pt idx="67">
                  <c:v>90.637499999999989</c:v>
                </c:pt>
                <c:pt idx="68">
                  <c:v>92.076190476190476</c:v>
                </c:pt>
                <c:pt idx="69">
                  <c:v>93.514880952380949</c:v>
                </c:pt>
                <c:pt idx="70">
                  <c:v>94.953571428571422</c:v>
                </c:pt>
                <c:pt idx="71">
                  <c:v>96.392261904761909</c:v>
                </c:pt>
                <c:pt idx="72">
                  <c:v>97.830952380952368</c:v>
                </c:pt>
                <c:pt idx="73">
                  <c:v>99.269642857142856</c:v>
                </c:pt>
                <c:pt idx="74">
                  <c:v>100.70833333333333</c:v>
                </c:pt>
                <c:pt idx="75">
                  <c:v>102.14702380952382</c:v>
                </c:pt>
                <c:pt idx="76">
                  <c:v>103.58571428571427</c:v>
                </c:pt>
                <c:pt idx="77">
                  <c:v>105.02440476190475</c:v>
                </c:pt>
                <c:pt idx="78">
                  <c:v>106.46309523809524</c:v>
                </c:pt>
                <c:pt idx="79">
                  <c:v>107.90178571428571</c:v>
                </c:pt>
                <c:pt idx="80">
                  <c:v>109.3404761904762</c:v>
                </c:pt>
                <c:pt idx="81">
                  <c:v>110.77916666666665</c:v>
                </c:pt>
                <c:pt idx="82">
                  <c:v>112.21785714285713</c:v>
                </c:pt>
                <c:pt idx="83">
                  <c:v>113.65654761904761</c:v>
                </c:pt>
                <c:pt idx="84">
                  <c:v>115.0952380952381</c:v>
                </c:pt>
                <c:pt idx="85">
                  <c:v>116.53392857142858</c:v>
                </c:pt>
                <c:pt idx="86">
                  <c:v>117.97261904761903</c:v>
                </c:pt>
                <c:pt idx="87">
                  <c:v>119.41130952380952</c:v>
                </c:pt>
                <c:pt idx="88">
                  <c:v>120.85</c:v>
                </c:pt>
              </c:numCache>
            </c:numRef>
          </c:xVal>
          <c:yVal>
            <c:numRef>
              <c:f>Sheet1!$S$3:$S$91</c:f>
              <c:numCache>
                <c:formatCode>0.0</c:formatCode>
                <c:ptCount val="89"/>
                <c:pt idx="0">
                  <c:v>20.499999999999996</c:v>
                </c:pt>
                <c:pt idx="1">
                  <c:v>22.599999999999998</c:v>
                </c:pt>
                <c:pt idx="2">
                  <c:v>23.555555555555554</c:v>
                </c:pt>
                <c:pt idx="3">
                  <c:v>24.462499999999999</c:v>
                </c:pt>
                <c:pt idx="4">
                  <c:v>25.488888888888884</c:v>
                </c:pt>
                <c:pt idx="5">
                  <c:v>26.733333333333334</c:v>
                </c:pt>
                <c:pt idx="6">
                  <c:v>28.099999999999998</c:v>
                </c:pt>
                <c:pt idx="7">
                  <c:v>29.377777777777776</c:v>
                </c:pt>
                <c:pt idx="8">
                  <c:v>30.544444444444441</c:v>
                </c:pt>
                <c:pt idx="9">
                  <c:v>31.712499999999999</c:v>
                </c:pt>
                <c:pt idx="10">
                  <c:v>32.644444444444439</c:v>
                </c:pt>
                <c:pt idx="11">
                  <c:v>33.522222222222219</c:v>
                </c:pt>
                <c:pt idx="12">
                  <c:v>34.962499999999999</c:v>
                </c:pt>
                <c:pt idx="13">
                  <c:v>35.900000000000006</c:v>
                </c:pt>
                <c:pt idx="14">
                  <c:v>36.987499999999997</c:v>
                </c:pt>
                <c:pt idx="15">
                  <c:v>37.922222222222217</c:v>
                </c:pt>
                <c:pt idx="16">
                  <c:v>38.855555555555561</c:v>
                </c:pt>
                <c:pt idx="17">
                  <c:v>39.712500000000006</c:v>
                </c:pt>
                <c:pt idx="18">
                  <c:v>40.555555555555557</c:v>
                </c:pt>
                <c:pt idx="19">
                  <c:v>41.377777777777787</c:v>
                </c:pt>
                <c:pt idx="20">
                  <c:v>42.287500000000001</c:v>
                </c:pt>
                <c:pt idx="21">
                  <c:v>43.000000000000007</c:v>
                </c:pt>
                <c:pt idx="22">
                  <c:v>43.011111111111106</c:v>
                </c:pt>
                <c:pt idx="23">
                  <c:v>42.375000000000007</c:v>
                </c:pt>
                <c:pt idx="24">
                  <c:v>43.699999999999996</c:v>
                </c:pt>
                <c:pt idx="25">
                  <c:v>45.055555555555564</c:v>
                </c:pt>
                <c:pt idx="26">
                  <c:v>46.037500000000001</c:v>
                </c:pt>
                <c:pt idx="27">
                  <c:v>47.12222222222222</c:v>
                </c:pt>
                <c:pt idx="28">
                  <c:v>47.537500000000009</c:v>
                </c:pt>
                <c:pt idx="29">
                  <c:v>47.911111111111119</c:v>
                </c:pt>
                <c:pt idx="30">
                  <c:v>47.655555555555559</c:v>
                </c:pt>
                <c:pt idx="31">
                  <c:v>47.225000000000009</c:v>
                </c:pt>
                <c:pt idx="32">
                  <c:v>47.600000000000009</c:v>
                </c:pt>
                <c:pt idx="33">
                  <c:v>47.911111111111119</c:v>
                </c:pt>
                <c:pt idx="34">
                  <c:v>48.8</c:v>
                </c:pt>
                <c:pt idx="35">
                  <c:v>48.644444444444453</c:v>
                </c:pt>
                <c:pt idx="36">
                  <c:v>49.133333333333326</c:v>
                </c:pt>
                <c:pt idx="37">
                  <c:v>49.074999999999996</c:v>
                </c:pt>
                <c:pt idx="38">
                  <c:v>49.333333333333321</c:v>
                </c:pt>
                <c:pt idx="39">
                  <c:v>49.466666666666669</c:v>
                </c:pt>
                <c:pt idx="40">
                  <c:v>49.675000000000004</c:v>
                </c:pt>
                <c:pt idx="41">
                  <c:v>49.666666666666671</c:v>
                </c:pt>
                <c:pt idx="42">
                  <c:v>49.800000000000004</c:v>
                </c:pt>
                <c:pt idx="43">
                  <c:v>49.955555555555549</c:v>
                </c:pt>
                <c:pt idx="44">
                  <c:v>50.111111111111114</c:v>
                </c:pt>
                <c:pt idx="45">
                  <c:v>50.199999999999996</c:v>
                </c:pt>
                <c:pt idx="46">
                  <c:v>50.311111111111103</c:v>
                </c:pt>
                <c:pt idx="47">
                  <c:v>50.399999999999991</c:v>
                </c:pt>
                <c:pt idx="48">
                  <c:v>50.525000000000006</c:v>
                </c:pt>
                <c:pt idx="49">
                  <c:v>50.577777777777783</c:v>
                </c:pt>
                <c:pt idx="50">
                  <c:v>50.777777777777786</c:v>
                </c:pt>
                <c:pt idx="51">
                  <c:v>50.900000000000006</c:v>
                </c:pt>
                <c:pt idx="52">
                  <c:v>50.600000000000009</c:v>
                </c:pt>
                <c:pt idx="53">
                  <c:v>50.600000000000009</c:v>
                </c:pt>
                <c:pt idx="54">
                  <c:v>50.600000000000009</c:v>
                </c:pt>
                <c:pt idx="55">
                  <c:v>50.600000000000009</c:v>
                </c:pt>
                <c:pt idx="56">
                  <c:v>50.725000000000001</c:v>
                </c:pt>
                <c:pt idx="57">
                  <c:v>50.6</c:v>
                </c:pt>
                <c:pt idx="58">
                  <c:v>50.666666666666671</c:v>
                </c:pt>
                <c:pt idx="59">
                  <c:v>50.625</c:v>
                </c:pt>
                <c:pt idx="60">
                  <c:v>50.666666666666671</c:v>
                </c:pt>
                <c:pt idx="61">
                  <c:v>50.600000000000009</c:v>
                </c:pt>
                <c:pt idx="62">
                  <c:v>50.800000000000004</c:v>
                </c:pt>
                <c:pt idx="63">
                  <c:v>50.822222222222223</c:v>
                </c:pt>
                <c:pt idx="64">
                  <c:v>50.800000000000004</c:v>
                </c:pt>
                <c:pt idx="65">
                  <c:v>50.800000000000004</c:v>
                </c:pt>
                <c:pt idx="66">
                  <c:v>50.800000000000004</c:v>
                </c:pt>
                <c:pt idx="67">
                  <c:v>50.600000000000009</c:v>
                </c:pt>
                <c:pt idx="68">
                  <c:v>50.644444444444439</c:v>
                </c:pt>
                <c:pt idx="69">
                  <c:v>50.555555555555564</c:v>
                </c:pt>
                <c:pt idx="70">
                  <c:v>50.424999999999997</c:v>
                </c:pt>
                <c:pt idx="71">
                  <c:v>50.533333333333339</c:v>
                </c:pt>
                <c:pt idx="72">
                  <c:v>50.422222222222224</c:v>
                </c:pt>
                <c:pt idx="73">
                  <c:v>50.374999999999993</c:v>
                </c:pt>
                <c:pt idx="74">
                  <c:v>50.288888888888884</c:v>
                </c:pt>
                <c:pt idx="75">
                  <c:v>50.3</c:v>
                </c:pt>
                <c:pt idx="76">
                  <c:v>50.24444444444444</c:v>
                </c:pt>
                <c:pt idx="77">
                  <c:v>50.199999999999996</c:v>
                </c:pt>
                <c:pt idx="78">
                  <c:v>50.199999999999996</c:v>
                </c:pt>
                <c:pt idx="79">
                  <c:v>50.044444444444444</c:v>
                </c:pt>
                <c:pt idx="80">
                  <c:v>49.977777777777789</c:v>
                </c:pt>
                <c:pt idx="81">
                  <c:v>49.924999999999997</c:v>
                </c:pt>
                <c:pt idx="82">
                  <c:v>49.800000000000004</c:v>
                </c:pt>
                <c:pt idx="83">
                  <c:v>49.800000000000004</c:v>
                </c:pt>
                <c:pt idx="84">
                  <c:v>49.800000000000004</c:v>
                </c:pt>
                <c:pt idx="85">
                  <c:v>49.600000000000009</c:v>
                </c:pt>
                <c:pt idx="86">
                  <c:v>49.65</c:v>
                </c:pt>
                <c:pt idx="87">
                  <c:v>49.555555555555564</c:v>
                </c:pt>
                <c:pt idx="88">
                  <c:v>49.533333333333331</c:v>
                </c:pt>
              </c:numCache>
            </c:numRef>
          </c:yVal>
          <c:smooth val="1"/>
        </c:ser>
        <c:ser>
          <c:idx val="9"/>
          <c:order val="9"/>
          <c:tx>
            <c:v>Heat Produced (kW)</c:v>
          </c:tx>
          <c:xVal>
            <c:numRef>
              <c:f>Sheet1!$B$3:$B$91</c:f>
              <c:numCache>
                <c:formatCode>0.00</c:formatCode>
                <c:ptCount val="89"/>
                <c:pt idx="0">
                  <c:v>-5.7547619047619047</c:v>
                </c:pt>
                <c:pt idx="1">
                  <c:v>-4.3160714285714281</c:v>
                </c:pt>
                <c:pt idx="2">
                  <c:v>-2.8773809523809524</c:v>
                </c:pt>
                <c:pt idx="3">
                  <c:v>-1.4386904761904762</c:v>
                </c:pt>
                <c:pt idx="4">
                  <c:v>0</c:v>
                </c:pt>
                <c:pt idx="5">
                  <c:v>1.4386904761904762</c:v>
                </c:pt>
                <c:pt idx="6">
                  <c:v>2.8773809523809524</c:v>
                </c:pt>
                <c:pt idx="7">
                  <c:v>4.3160714285714281</c:v>
                </c:pt>
                <c:pt idx="8">
                  <c:v>5.7547619047619047</c:v>
                </c:pt>
                <c:pt idx="9">
                  <c:v>7.1934523809523814</c:v>
                </c:pt>
                <c:pt idx="10">
                  <c:v>8.6321428571428562</c:v>
                </c:pt>
                <c:pt idx="11">
                  <c:v>10.070833333333333</c:v>
                </c:pt>
                <c:pt idx="12">
                  <c:v>11.509523809523809</c:v>
                </c:pt>
                <c:pt idx="13">
                  <c:v>12.948214285714284</c:v>
                </c:pt>
                <c:pt idx="14">
                  <c:v>14.386904761904763</c:v>
                </c:pt>
                <c:pt idx="15">
                  <c:v>15.825595238095238</c:v>
                </c:pt>
                <c:pt idx="16">
                  <c:v>17.264285714285712</c:v>
                </c:pt>
                <c:pt idx="17">
                  <c:v>18.702976190476189</c:v>
                </c:pt>
                <c:pt idx="18">
                  <c:v>20.141666666666666</c:v>
                </c:pt>
                <c:pt idx="19">
                  <c:v>21.580357142857142</c:v>
                </c:pt>
                <c:pt idx="20">
                  <c:v>23.019047619047619</c:v>
                </c:pt>
                <c:pt idx="21">
                  <c:v>24.457738095238092</c:v>
                </c:pt>
                <c:pt idx="22">
                  <c:v>25.896428571428569</c:v>
                </c:pt>
                <c:pt idx="23">
                  <c:v>27.335119047619049</c:v>
                </c:pt>
                <c:pt idx="24">
                  <c:v>28.773809523809526</c:v>
                </c:pt>
                <c:pt idx="25">
                  <c:v>30.212499999999999</c:v>
                </c:pt>
                <c:pt idx="26">
                  <c:v>31.651190476190475</c:v>
                </c:pt>
                <c:pt idx="27">
                  <c:v>33.089880952380952</c:v>
                </c:pt>
                <c:pt idx="28">
                  <c:v>34.528571428571425</c:v>
                </c:pt>
                <c:pt idx="29">
                  <c:v>35.967261904761905</c:v>
                </c:pt>
                <c:pt idx="30">
                  <c:v>37.405952380952378</c:v>
                </c:pt>
                <c:pt idx="31">
                  <c:v>38.844642857142858</c:v>
                </c:pt>
                <c:pt idx="32">
                  <c:v>40.283333333333331</c:v>
                </c:pt>
                <c:pt idx="33">
                  <c:v>41.722023809523805</c:v>
                </c:pt>
                <c:pt idx="34">
                  <c:v>43.160714285714285</c:v>
                </c:pt>
                <c:pt idx="35">
                  <c:v>44.599404761904758</c:v>
                </c:pt>
                <c:pt idx="36">
                  <c:v>46.038095238095238</c:v>
                </c:pt>
                <c:pt idx="37">
                  <c:v>47.476785714285711</c:v>
                </c:pt>
                <c:pt idx="38">
                  <c:v>48.915476190476184</c:v>
                </c:pt>
                <c:pt idx="39">
                  <c:v>50.354166666666664</c:v>
                </c:pt>
                <c:pt idx="40">
                  <c:v>51.792857142857137</c:v>
                </c:pt>
                <c:pt idx="41">
                  <c:v>53.231547619047618</c:v>
                </c:pt>
                <c:pt idx="42">
                  <c:v>54.670238095238098</c:v>
                </c:pt>
                <c:pt idx="43">
                  <c:v>56.108928571428564</c:v>
                </c:pt>
                <c:pt idx="44">
                  <c:v>57.547619047619051</c:v>
                </c:pt>
                <c:pt idx="45">
                  <c:v>58.986309523809517</c:v>
                </c:pt>
                <c:pt idx="46">
                  <c:v>60.424999999999997</c:v>
                </c:pt>
                <c:pt idx="47">
                  <c:v>61.863690476190477</c:v>
                </c:pt>
                <c:pt idx="48">
                  <c:v>63.30238095238095</c:v>
                </c:pt>
                <c:pt idx="49">
                  <c:v>64.741071428571431</c:v>
                </c:pt>
                <c:pt idx="50">
                  <c:v>66.179761904761904</c:v>
                </c:pt>
                <c:pt idx="51">
                  <c:v>67.618452380952377</c:v>
                </c:pt>
                <c:pt idx="52">
                  <c:v>69.05714285714285</c:v>
                </c:pt>
                <c:pt idx="53">
                  <c:v>70.495833333333323</c:v>
                </c:pt>
                <c:pt idx="54">
                  <c:v>71.93452380952381</c:v>
                </c:pt>
                <c:pt idx="55">
                  <c:v>73.373214285714283</c:v>
                </c:pt>
                <c:pt idx="56">
                  <c:v>74.811904761904756</c:v>
                </c:pt>
                <c:pt idx="57">
                  <c:v>76.250595238095229</c:v>
                </c:pt>
                <c:pt idx="58">
                  <c:v>77.689285714285717</c:v>
                </c:pt>
                <c:pt idx="59">
                  <c:v>79.12797619047619</c:v>
                </c:pt>
                <c:pt idx="60">
                  <c:v>80.566666666666663</c:v>
                </c:pt>
                <c:pt idx="61">
                  <c:v>82.005357142857136</c:v>
                </c:pt>
                <c:pt idx="62">
                  <c:v>83.444047619047609</c:v>
                </c:pt>
                <c:pt idx="63">
                  <c:v>84.882738095238096</c:v>
                </c:pt>
                <c:pt idx="64">
                  <c:v>86.321428571428569</c:v>
                </c:pt>
                <c:pt idx="65">
                  <c:v>87.760119047619042</c:v>
                </c:pt>
                <c:pt idx="66">
                  <c:v>89.198809523809516</c:v>
                </c:pt>
                <c:pt idx="67">
                  <c:v>90.637499999999989</c:v>
                </c:pt>
                <c:pt idx="68">
                  <c:v>92.076190476190476</c:v>
                </c:pt>
                <c:pt idx="69">
                  <c:v>93.514880952380949</c:v>
                </c:pt>
                <c:pt idx="70">
                  <c:v>94.953571428571422</c:v>
                </c:pt>
                <c:pt idx="71">
                  <c:v>96.392261904761909</c:v>
                </c:pt>
                <c:pt idx="72">
                  <c:v>97.830952380952368</c:v>
                </c:pt>
                <c:pt idx="73">
                  <c:v>99.269642857142856</c:v>
                </c:pt>
                <c:pt idx="74">
                  <c:v>100.70833333333333</c:v>
                </c:pt>
                <c:pt idx="75">
                  <c:v>102.14702380952382</c:v>
                </c:pt>
                <c:pt idx="76">
                  <c:v>103.58571428571427</c:v>
                </c:pt>
                <c:pt idx="77">
                  <c:v>105.02440476190475</c:v>
                </c:pt>
                <c:pt idx="78">
                  <c:v>106.46309523809524</c:v>
                </c:pt>
                <c:pt idx="79">
                  <c:v>107.90178571428571</c:v>
                </c:pt>
                <c:pt idx="80">
                  <c:v>109.3404761904762</c:v>
                </c:pt>
                <c:pt idx="81">
                  <c:v>110.77916666666665</c:v>
                </c:pt>
                <c:pt idx="82">
                  <c:v>112.21785714285713</c:v>
                </c:pt>
                <c:pt idx="83">
                  <c:v>113.65654761904761</c:v>
                </c:pt>
                <c:pt idx="84">
                  <c:v>115.0952380952381</c:v>
                </c:pt>
                <c:pt idx="85">
                  <c:v>116.53392857142858</c:v>
                </c:pt>
                <c:pt idx="86">
                  <c:v>117.97261904761903</c:v>
                </c:pt>
                <c:pt idx="87">
                  <c:v>119.41130952380952</c:v>
                </c:pt>
                <c:pt idx="88">
                  <c:v>120.85</c:v>
                </c:pt>
              </c:numCache>
            </c:numRef>
          </c:xVal>
          <c:yVal>
            <c:numRef>
              <c:f>Sheet1!$AT$3:$AT$91</c:f>
              <c:numCache>
                <c:formatCode>0.00</c:formatCode>
                <c:ptCount val="89"/>
                <c:pt idx="0">
                  <c:v>3.6202238857324396</c:v>
                </c:pt>
                <c:pt idx="1">
                  <c:v>8.1266656934540062</c:v>
                </c:pt>
                <c:pt idx="2">
                  <c:v>8.694086426293655</c:v>
                </c:pt>
                <c:pt idx="3">
                  <c:v>8.7659968604481211</c:v>
                </c:pt>
                <c:pt idx="4">
                  <c:v>8.6137486585134972</c:v>
                </c:pt>
                <c:pt idx="5">
                  <c:v>8.830540259410192</c:v>
                </c:pt>
                <c:pt idx="6">
                  <c:v>9.442271711935998</c:v>
                </c:pt>
                <c:pt idx="7">
                  <c:v>9.7651116524189394</c:v>
                </c:pt>
                <c:pt idx="8">
                  <c:v>9.7416434224629871</c:v>
                </c:pt>
                <c:pt idx="9">
                  <c:v>9.9594213021243299</c:v>
                </c:pt>
                <c:pt idx="10">
                  <c:v>9.751121033406708</c:v>
                </c:pt>
                <c:pt idx="11">
                  <c:v>9.2464271704683316</c:v>
                </c:pt>
                <c:pt idx="12">
                  <c:v>10.094344536663993</c:v>
                </c:pt>
                <c:pt idx="13">
                  <c:v>10.087856867847323</c:v>
                </c:pt>
                <c:pt idx="14">
                  <c:v>10.062658036915332</c:v>
                </c:pt>
                <c:pt idx="15">
                  <c:v>10.104687116096615</c:v>
                </c:pt>
                <c:pt idx="16">
                  <c:v>10.069928005969109</c:v>
                </c:pt>
                <c:pt idx="17">
                  <c:v>9.8498959610046857</c:v>
                </c:pt>
                <c:pt idx="18">
                  <c:v>9.8779327456404236</c:v>
                </c:pt>
                <c:pt idx="19">
                  <c:v>9.5890123311796298</c:v>
                </c:pt>
                <c:pt idx="20">
                  <c:v>9.6568921318667407</c:v>
                </c:pt>
                <c:pt idx="21">
                  <c:v>9.2664264934298224</c:v>
                </c:pt>
                <c:pt idx="22">
                  <c:v>9.8810538636941345</c:v>
                </c:pt>
                <c:pt idx="23">
                  <c:v>9.941434782383249</c:v>
                </c:pt>
                <c:pt idx="24">
                  <c:v>9.5188430269387876</c:v>
                </c:pt>
                <c:pt idx="25">
                  <c:v>9.7512408453745589</c:v>
                </c:pt>
                <c:pt idx="26">
                  <c:v>9.8643219282603258</c:v>
                </c:pt>
                <c:pt idx="27">
                  <c:v>10.291586606231064</c:v>
                </c:pt>
                <c:pt idx="28">
                  <c:v>9.6893705259540202</c:v>
                </c:pt>
                <c:pt idx="29">
                  <c:v>9.0857527374522125</c:v>
                </c:pt>
                <c:pt idx="30">
                  <c:v>9.4663836958308742</c:v>
                </c:pt>
                <c:pt idx="31">
                  <c:v>9.9282522066775112</c:v>
                </c:pt>
                <c:pt idx="32">
                  <c:v>10.406522231818547</c:v>
                </c:pt>
                <c:pt idx="33">
                  <c:v>10.144580291848438</c:v>
                </c:pt>
                <c:pt idx="34">
                  <c:v>10.197170443917539</c:v>
                </c:pt>
                <c:pt idx="35">
                  <c:v>8.3256475453056566</c:v>
                </c:pt>
                <c:pt idx="36">
                  <c:v>7.4774716003155683</c:v>
                </c:pt>
                <c:pt idx="37">
                  <c:v>6.7088728888933487</c:v>
                </c:pt>
                <c:pt idx="38">
                  <c:v>6.8213783696426331</c:v>
                </c:pt>
                <c:pt idx="39">
                  <c:v>6.6174660984299436</c:v>
                </c:pt>
                <c:pt idx="40">
                  <c:v>6.744262884785412</c:v>
                </c:pt>
                <c:pt idx="41">
                  <c:v>6.3498814837769642</c:v>
                </c:pt>
                <c:pt idx="42">
                  <c:v>6.2564667158143825</c:v>
                </c:pt>
                <c:pt idx="43">
                  <c:v>6.3429870603232734</c:v>
                </c:pt>
                <c:pt idx="44">
                  <c:v>6.2848456854979062</c:v>
                </c:pt>
                <c:pt idx="45">
                  <c:v>6.1758859313695709</c:v>
                </c:pt>
                <c:pt idx="46">
                  <c:v>6.17752286984659</c:v>
                </c:pt>
                <c:pt idx="47">
                  <c:v>6.3383660840957381</c:v>
                </c:pt>
                <c:pt idx="48">
                  <c:v>6.381096583246336</c:v>
                </c:pt>
                <c:pt idx="49">
                  <c:v>6.3883756122739301</c:v>
                </c:pt>
                <c:pt idx="50">
                  <c:v>6.3904558110649043</c:v>
                </c:pt>
                <c:pt idx="51">
                  <c:v>6.3222658026149858</c:v>
                </c:pt>
                <c:pt idx="52">
                  <c:v>5.659268868547648</c:v>
                </c:pt>
                <c:pt idx="53">
                  <c:v>5.5760197216281515</c:v>
                </c:pt>
                <c:pt idx="54">
                  <c:v>5.5793828755391832</c:v>
                </c:pt>
                <c:pt idx="55">
                  <c:v>5.4114313658640052</c:v>
                </c:pt>
                <c:pt idx="56">
                  <c:v>5.6618509947878044</c:v>
                </c:pt>
                <c:pt idx="57">
                  <c:v>5.368569180502794</c:v>
                </c:pt>
                <c:pt idx="58">
                  <c:v>5.3984998221617007</c:v>
                </c:pt>
                <c:pt idx="59">
                  <c:v>5.5234968684362151</c:v>
                </c:pt>
                <c:pt idx="60">
                  <c:v>5.5314679845147836</c:v>
                </c:pt>
                <c:pt idx="61">
                  <c:v>5.4242496004456022</c:v>
                </c:pt>
                <c:pt idx="62">
                  <c:v>5.6538840753742994</c:v>
                </c:pt>
                <c:pt idx="63">
                  <c:v>5.4497098632437746</c:v>
                </c:pt>
                <c:pt idx="64">
                  <c:v>5.1039041312558764</c:v>
                </c:pt>
                <c:pt idx="65">
                  <c:v>5.0567230288589364</c:v>
                </c:pt>
                <c:pt idx="66">
                  <c:v>4.8082141831129146</c:v>
                </c:pt>
                <c:pt idx="67">
                  <c:v>4.4219422762820075</c:v>
                </c:pt>
                <c:pt idx="68">
                  <c:v>4.6668507189775488</c:v>
                </c:pt>
                <c:pt idx="69">
                  <c:v>4.4303211331430283</c:v>
                </c:pt>
                <c:pt idx="70">
                  <c:v>4.6027810531328122</c:v>
                </c:pt>
                <c:pt idx="71">
                  <c:v>4.9075513957997128</c:v>
                </c:pt>
                <c:pt idx="72">
                  <c:v>4.8883936456822266</c:v>
                </c:pt>
                <c:pt idx="73">
                  <c:v>4.889718754472411</c:v>
                </c:pt>
                <c:pt idx="74">
                  <c:v>4.8456989699714397</c:v>
                </c:pt>
                <c:pt idx="75">
                  <c:v>4.9140506023826616</c:v>
                </c:pt>
                <c:pt idx="76">
                  <c:v>4.9101164673642312</c:v>
                </c:pt>
                <c:pt idx="77">
                  <c:v>4.8243838210201684</c:v>
                </c:pt>
                <c:pt idx="78">
                  <c:v>4.8967783256725133</c:v>
                </c:pt>
                <c:pt idx="79">
                  <c:v>4.7741533906619882</c:v>
                </c:pt>
                <c:pt idx="80">
                  <c:v>4.795670243459365</c:v>
                </c:pt>
                <c:pt idx="81">
                  <c:v>4.8119206553451317</c:v>
                </c:pt>
                <c:pt idx="82">
                  <c:v>4.8700112529459805</c:v>
                </c:pt>
                <c:pt idx="83">
                  <c:v>5.1467848183788218</c:v>
                </c:pt>
                <c:pt idx="84">
                  <c:v>5.1926015694475982</c:v>
                </c:pt>
                <c:pt idx="85">
                  <c:v>4.912848796366891</c:v>
                </c:pt>
                <c:pt idx="86">
                  <c:v>5.1595619297696036</c:v>
                </c:pt>
                <c:pt idx="87">
                  <c:v>5.1308922364893856</c:v>
                </c:pt>
                <c:pt idx="88">
                  <c:v>5.3918587990568136</c:v>
                </c:pt>
              </c:numCache>
            </c:numRef>
          </c:yVal>
          <c:smooth val="1"/>
        </c:ser>
        <c:ser>
          <c:idx val="10"/>
          <c:order val="10"/>
          <c:tx>
            <c:v>OCT</c:v>
          </c:tx>
          <c:xVal>
            <c:numRef>
              <c:f>Sheet1!$B$3:$B$91</c:f>
              <c:numCache>
                <c:formatCode>0.00</c:formatCode>
                <c:ptCount val="89"/>
                <c:pt idx="0">
                  <c:v>-5.7547619047619047</c:v>
                </c:pt>
                <c:pt idx="1">
                  <c:v>-4.3160714285714281</c:v>
                </c:pt>
                <c:pt idx="2">
                  <c:v>-2.8773809523809524</c:v>
                </c:pt>
                <c:pt idx="3">
                  <c:v>-1.4386904761904762</c:v>
                </c:pt>
                <c:pt idx="4">
                  <c:v>0</c:v>
                </c:pt>
                <c:pt idx="5">
                  <c:v>1.4386904761904762</c:v>
                </c:pt>
                <c:pt idx="6">
                  <c:v>2.8773809523809524</c:v>
                </c:pt>
                <c:pt idx="7">
                  <c:v>4.3160714285714281</c:v>
                </c:pt>
                <c:pt idx="8">
                  <c:v>5.7547619047619047</c:v>
                </c:pt>
                <c:pt idx="9">
                  <c:v>7.1934523809523814</c:v>
                </c:pt>
                <c:pt idx="10">
                  <c:v>8.6321428571428562</c:v>
                </c:pt>
                <c:pt idx="11">
                  <c:v>10.070833333333333</c:v>
                </c:pt>
                <c:pt idx="12">
                  <c:v>11.509523809523809</c:v>
                </c:pt>
                <c:pt idx="13">
                  <c:v>12.948214285714284</c:v>
                </c:pt>
                <c:pt idx="14">
                  <c:v>14.386904761904763</c:v>
                </c:pt>
                <c:pt idx="15">
                  <c:v>15.825595238095238</c:v>
                </c:pt>
                <c:pt idx="16">
                  <c:v>17.264285714285712</c:v>
                </c:pt>
                <c:pt idx="17">
                  <c:v>18.702976190476189</c:v>
                </c:pt>
                <c:pt idx="18">
                  <c:v>20.141666666666666</c:v>
                </c:pt>
                <c:pt idx="19">
                  <c:v>21.580357142857142</c:v>
                </c:pt>
                <c:pt idx="20">
                  <c:v>23.019047619047619</c:v>
                </c:pt>
                <c:pt idx="21">
                  <c:v>24.457738095238092</c:v>
                </c:pt>
                <c:pt idx="22">
                  <c:v>25.896428571428569</c:v>
                </c:pt>
                <c:pt idx="23">
                  <c:v>27.335119047619049</c:v>
                </c:pt>
                <c:pt idx="24">
                  <c:v>28.773809523809526</c:v>
                </c:pt>
                <c:pt idx="25">
                  <c:v>30.212499999999999</c:v>
                </c:pt>
                <c:pt idx="26">
                  <c:v>31.651190476190475</c:v>
                </c:pt>
                <c:pt idx="27">
                  <c:v>33.089880952380952</c:v>
                </c:pt>
                <c:pt idx="28">
                  <c:v>34.528571428571425</c:v>
                </c:pt>
                <c:pt idx="29">
                  <c:v>35.967261904761905</c:v>
                </c:pt>
                <c:pt idx="30">
                  <c:v>37.405952380952378</c:v>
                </c:pt>
                <c:pt idx="31">
                  <c:v>38.844642857142858</c:v>
                </c:pt>
                <c:pt idx="32">
                  <c:v>40.283333333333331</c:v>
                </c:pt>
                <c:pt idx="33">
                  <c:v>41.722023809523805</c:v>
                </c:pt>
                <c:pt idx="34">
                  <c:v>43.160714285714285</c:v>
                </c:pt>
                <c:pt idx="35">
                  <c:v>44.599404761904758</c:v>
                </c:pt>
                <c:pt idx="36">
                  <c:v>46.038095238095238</c:v>
                </c:pt>
                <c:pt idx="37">
                  <c:v>47.476785714285711</c:v>
                </c:pt>
                <c:pt idx="38">
                  <c:v>48.915476190476184</c:v>
                </c:pt>
                <c:pt idx="39">
                  <c:v>50.354166666666664</c:v>
                </c:pt>
                <c:pt idx="40">
                  <c:v>51.792857142857137</c:v>
                </c:pt>
                <c:pt idx="41">
                  <c:v>53.231547619047618</c:v>
                </c:pt>
                <c:pt idx="42">
                  <c:v>54.670238095238098</c:v>
                </c:pt>
                <c:pt idx="43">
                  <c:v>56.108928571428564</c:v>
                </c:pt>
                <c:pt idx="44">
                  <c:v>57.547619047619051</c:v>
                </c:pt>
                <c:pt idx="45">
                  <c:v>58.986309523809517</c:v>
                </c:pt>
                <c:pt idx="46">
                  <c:v>60.424999999999997</c:v>
                </c:pt>
                <c:pt idx="47">
                  <c:v>61.863690476190477</c:v>
                </c:pt>
                <c:pt idx="48">
                  <c:v>63.30238095238095</c:v>
                </c:pt>
                <c:pt idx="49">
                  <c:v>64.741071428571431</c:v>
                </c:pt>
                <c:pt idx="50">
                  <c:v>66.179761904761904</c:v>
                </c:pt>
                <c:pt idx="51">
                  <c:v>67.618452380952377</c:v>
                </c:pt>
                <c:pt idx="52">
                  <c:v>69.05714285714285</c:v>
                </c:pt>
                <c:pt idx="53">
                  <c:v>70.495833333333323</c:v>
                </c:pt>
                <c:pt idx="54">
                  <c:v>71.93452380952381</c:v>
                </c:pt>
                <c:pt idx="55">
                  <c:v>73.373214285714283</c:v>
                </c:pt>
                <c:pt idx="56">
                  <c:v>74.811904761904756</c:v>
                </c:pt>
                <c:pt idx="57">
                  <c:v>76.250595238095229</c:v>
                </c:pt>
                <c:pt idx="58">
                  <c:v>77.689285714285717</c:v>
                </c:pt>
                <c:pt idx="59">
                  <c:v>79.12797619047619</c:v>
                </c:pt>
                <c:pt idx="60">
                  <c:v>80.566666666666663</c:v>
                </c:pt>
                <c:pt idx="61">
                  <c:v>82.005357142857136</c:v>
                </c:pt>
                <c:pt idx="62">
                  <c:v>83.444047619047609</c:v>
                </c:pt>
                <c:pt idx="63">
                  <c:v>84.882738095238096</c:v>
                </c:pt>
                <c:pt idx="64">
                  <c:v>86.321428571428569</c:v>
                </c:pt>
                <c:pt idx="65">
                  <c:v>87.760119047619042</c:v>
                </c:pt>
                <c:pt idx="66">
                  <c:v>89.198809523809516</c:v>
                </c:pt>
                <c:pt idx="67">
                  <c:v>90.637499999999989</c:v>
                </c:pt>
                <c:pt idx="68">
                  <c:v>92.076190476190476</c:v>
                </c:pt>
                <c:pt idx="69">
                  <c:v>93.514880952380949</c:v>
                </c:pt>
                <c:pt idx="70">
                  <c:v>94.953571428571422</c:v>
                </c:pt>
                <c:pt idx="71">
                  <c:v>96.392261904761909</c:v>
                </c:pt>
                <c:pt idx="72">
                  <c:v>97.830952380952368</c:v>
                </c:pt>
                <c:pt idx="73">
                  <c:v>99.269642857142856</c:v>
                </c:pt>
                <c:pt idx="74">
                  <c:v>100.70833333333333</c:v>
                </c:pt>
                <c:pt idx="75">
                  <c:v>102.14702380952382</c:v>
                </c:pt>
                <c:pt idx="76">
                  <c:v>103.58571428571427</c:v>
                </c:pt>
                <c:pt idx="77">
                  <c:v>105.02440476190475</c:v>
                </c:pt>
                <c:pt idx="78">
                  <c:v>106.46309523809524</c:v>
                </c:pt>
                <c:pt idx="79">
                  <c:v>107.90178571428571</c:v>
                </c:pt>
                <c:pt idx="80">
                  <c:v>109.3404761904762</c:v>
                </c:pt>
                <c:pt idx="81">
                  <c:v>110.77916666666665</c:v>
                </c:pt>
                <c:pt idx="82">
                  <c:v>112.21785714285713</c:v>
                </c:pt>
                <c:pt idx="83">
                  <c:v>113.65654761904761</c:v>
                </c:pt>
                <c:pt idx="84">
                  <c:v>115.0952380952381</c:v>
                </c:pt>
                <c:pt idx="85">
                  <c:v>116.53392857142858</c:v>
                </c:pt>
                <c:pt idx="86">
                  <c:v>117.97261904761903</c:v>
                </c:pt>
                <c:pt idx="87">
                  <c:v>119.41130952380952</c:v>
                </c:pt>
                <c:pt idx="88">
                  <c:v>120.85</c:v>
                </c:pt>
              </c:numCache>
            </c:numRef>
          </c:xVal>
          <c:yVal>
            <c:numRef>
              <c:f>Sheet1!$L$3:$L$91</c:f>
            </c:numRef>
          </c:yVal>
          <c:smooth val="1"/>
        </c:ser>
        <c:axId val="157688960"/>
        <c:axId val="157691264"/>
      </c:scatterChart>
      <c:valAx>
        <c:axId val="15768896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157691264"/>
        <c:crosses val="autoZero"/>
        <c:crossBetween val="midCat"/>
        <c:majorUnit val="10"/>
        <c:minorUnit val="5"/>
      </c:valAx>
      <c:valAx>
        <c:axId val="157691264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57688960"/>
        <c:crosses val="autoZero"/>
        <c:crossBetween val="midCat"/>
        <c:majorUnit val="5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92</xdr:row>
      <xdr:rowOff>0</xdr:rowOff>
    </xdr:from>
    <xdr:to>
      <xdr:col>25</xdr:col>
      <xdr:colOff>275166</xdr:colOff>
      <xdr:row>117</xdr:row>
      <xdr:rowOff>4938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H/Documents/S-NET%20pro2/RecordData/Setback%20stud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w data"/>
      <sheetName val="Time slices"/>
      <sheetName val="Sheet1"/>
    </sheetNames>
    <sheetDataSet>
      <sheetData sheetId="0" refreshError="1"/>
      <sheetData sheetId="1">
        <row r="773">
          <cell r="B773">
            <v>-4.3160714285714281</v>
          </cell>
          <cell r="L773">
            <v>14.999999999999998</v>
          </cell>
          <cell r="S773">
            <v>3.2500000000000004</v>
          </cell>
        </row>
        <row r="774">
          <cell r="B774">
            <v>-2.8773809523809524</v>
          </cell>
          <cell r="L774">
            <v>15.377777777777778</v>
          </cell>
          <cell r="S774">
            <v>3.322222222222222</v>
          </cell>
        </row>
        <row r="775">
          <cell r="B775">
            <v>-1.4386904761904762</v>
          </cell>
          <cell r="L775">
            <v>15.75</v>
          </cell>
          <cell r="S775">
            <v>3.3999999999999995</v>
          </cell>
        </row>
        <row r="776">
          <cell r="B776">
            <v>0</v>
          </cell>
          <cell r="L776">
            <v>16.255555555555553</v>
          </cell>
          <cell r="S776">
            <v>3.5222222222222221</v>
          </cell>
        </row>
        <row r="777">
          <cell r="B777">
            <v>1.4386904761904762</v>
          </cell>
          <cell r="L777">
            <v>16.866666666666664</v>
          </cell>
          <cell r="S777">
            <v>3.8555555555555561</v>
          </cell>
        </row>
        <row r="778">
          <cell r="B778">
            <v>2.8773809523809524</v>
          </cell>
          <cell r="L778">
            <v>17.537500000000001</v>
          </cell>
          <cell r="S778">
            <v>4.1875</v>
          </cell>
        </row>
        <row r="779">
          <cell r="B779">
            <v>4.3160714285714281</v>
          </cell>
          <cell r="L779">
            <v>18.077777777777776</v>
          </cell>
          <cell r="S779">
            <v>4.4222222222222216</v>
          </cell>
        </row>
        <row r="780">
          <cell r="B780">
            <v>5.7547619047619047</v>
          </cell>
          <cell r="L780">
            <v>18.68888888888889</v>
          </cell>
          <cell r="S780">
            <v>4.5444444444444452</v>
          </cell>
        </row>
        <row r="781">
          <cell r="B781">
            <v>7.1934523809523814</v>
          </cell>
          <cell r="L781">
            <v>19.3125</v>
          </cell>
          <cell r="S781">
            <v>4.6500000000000004</v>
          </cell>
        </row>
        <row r="782">
          <cell r="B782">
            <v>8.6321428571428562</v>
          </cell>
          <cell r="L782">
            <v>19.766666666666666</v>
          </cell>
          <cell r="S782">
            <v>4.6111111111111107</v>
          </cell>
        </row>
        <row r="783">
          <cell r="B783">
            <v>10.070833333333333</v>
          </cell>
          <cell r="L783">
            <v>20.333333333333332</v>
          </cell>
          <cell r="S783">
            <v>4.666666666666667</v>
          </cell>
        </row>
        <row r="784">
          <cell r="B784">
            <v>11.509523809523809</v>
          </cell>
          <cell r="L784">
            <v>21.05</v>
          </cell>
          <cell r="S784">
            <v>5.4625000000000004</v>
          </cell>
        </row>
        <row r="785">
          <cell r="B785">
            <v>12.948214285714284</v>
          </cell>
          <cell r="L785">
            <v>21.522222222222222</v>
          </cell>
          <cell r="S785">
            <v>5.6222222222222236</v>
          </cell>
        </row>
        <row r="786">
          <cell r="B786">
            <v>14.386904761904763</v>
          </cell>
          <cell r="L786">
            <v>22.1</v>
          </cell>
          <cell r="S786">
            <v>5.7499999999999991</v>
          </cell>
        </row>
        <row r="787">
          <cell r="B787">
            <v>15.825595238095238</v>
          </cell>
          <cell r="L787">
            <v>22.655555555555551</v>
          </cell>
          <cell r="S787">
            <v>5.9222222222222216</v>
          </cell>
        </row>
        <row r="788">
          <cell r="B788">
            <v>17.264285714285712</v>
          </cell>
          <cell r="L788">
            <v>23.177777777777777</v>
          </cell>
          <cell r="S788">
            <v>6.0777777777777793</v>
          </cell>
        </row>
        <row r="789">
          <cell r="B789">
            <v>18.702976190476189</v>
          </cell>
          <cell r="L789">
            <v>23.75</v>
          </cell>
          <cell r="S789">
            <v>6.1999999999999993</v>
          </cell>
        </row>
        <row r="790">
          <cell r="B790">
            <v>20.141666666666666</v>
          </cell>
          <cell r="L790">
            <v>24.166666666666671</v>
          </cell>
          <cell r="S790">
            <v>6.3444444444444441</v>
          </cell>
        </row>
        <row r="791">
          <cell r="B791">
            <v>21.580357142857142</v>
          </cell>
          <cell r="L791">
            <v>24.666666666666668</v>
          </cell>
          <cell r="S791">
            <v>6.5111111111111111</v>
          </cell>
        </row>
        <row r="792">
          <cell r="B792">
            <v>23.019047619047619</v>
          </cell>
          <cell r="L792">
            <v>25.200000000000003</v>
          </cell>
          <cell r="S792">
            <v>6.6625000000000005</v>
          </cell>
        </row>
        <row r="793">
          <cell r="B793">
            <v>24.457738095238092</v>
          </cell>
          <cell r="L793">
            <v>25.7</v>
          </cell>
          <cell r="S793">
            <v>6.8333333333333321</v>
          </cell>
        </row>
        <row r="794">
          <cell r="B794">
            <v>25.896428571428569</v>
          </cell>
          <cell r="L794">
            <v>25.544444444444444</v>
          </cell>
          <cell r="S794">
            <v>6.822222222222222</v>
          </cell>
        </row>
        <row r="795">
          <cell r="B795">
            <v>27.335119047619049</v>
          </cell>
          <cell r="L795">
            <v>25.262500000000003</v>
          </cell>
          <cell r="S795">
            <v>6.7749999999999995</v>
          </cell>
        </row>
        <row r="796">
          <cell r="B796">
            <v>28.773809523809526</v>
          </cell>
          <cell r="L796">
            <v>26.177777777777777</v>
          </cell>
          <cell r="S796">
            <v>7.0222222222222221</v>
          </cell>
        </row>
        <row r="797">
          <cell r="B797">
            <v>30.212499999999999</v>
          </cell>
          <cell r="L797">
            <v>26.93333333333333</v>
          </cell>
          <cell r="S797">
            <v>7.2333333333333325</v>
          </cell>
        </row>
        <row r="798">
          <cell r="B798">
            <v>31.651190476190475</v>
          </cell>
          <cell r="L798">
            <v>27.612499999999997</v>
          </cell>
          <cell r="S798">
            <v>7.4375</v>
          </cell>
        </row>
        <row r="799">
          <cell r="B799">
            <v>33.089880952380952</v>
          </cell>
          <cell r="L799">
            <v>28.611111111111111</v>
          </cell>
          <cell r="S799">
            <v>7.4333333333333327</v>
          </cell>
        </row>
        <row r="800">
          <cell r="B800">
            <v>34.528571428571425</v>
          </cell>
          <cell r="L800">
            <v>28.837500000000002</v>
          </cell>
          <cell r="S800">
            <v>7.1125000000000007</v>
          </cell>
        </row>
        <row r="801">
          <cell r="B801">
            <v>35.967261904761905</v>
          </cell>
          <cell r="L801">
            <v>29.255555555555556</v>
          </cell>
          <cell r="S801">
            <v>7.3777777777777782</v>
          </cell>
        </row>
        <row r="802">
          <cell r="B802">
            <v>37.405952380952378</v>
          </cell>
          <cell r="L802">
            <v>28.766666666666666</v>
          </cell>
          <cell r="S802">
            <v>6.9888888888888889</v>
          </cell>
        </row>
        <row r="803">
          <cell r="B803">
            <v>38.844642857142858</v>
          </cell>
          <cell r="L803">
            <v>28.612499999999997</v>
          </cell>
          <cell r="S803">
            <v>7.2124999999999986</v>
          </cell>
        </row>
        <row r="804">
          <cell r="B804">
            <v>40.283333333333331</v>
          </cell>
          <cell r="L804">
            <v>29.166666666666668</v>
          </cell>
          <cell r="S804">
            <v>7.5777777777777784</v>
          </cell>
        </row>
        <row r="805">
          <cell r="B805">
            <v>41.722023809523805</v>
          </cell>
          <cell r="L805">
            <v>29.511111111111106</v>
          </cell>
          <cell r="S805">
            <v>7.4777777777777779</v>
          </cell>
        </row>
        <row r="806">
          <cell r="B806">
            <v>43.160714285714285</v>
          </cell>
          <cell r="L806">
            <v>29.799999999999997</v>
          </cell>
          <cell r="S806">
            <v>7.3000000000000007</v>
          </cell>
        </row>
        <row r="807">
          <cell r="B807">
            <v>44.599404761904758</v>
          </cell>
          <cell r="L807">
            <v>29.477777777777778</v>
          </cell>
          <cell r="S807">
            <v>6.677777777777778</v>
          </cell>
        </row>
        <row r="808">
          <cell r="B808">
            <v>46.038095238095238</v>
          </cell>
          <cell r="L808">
            <v>29.588888888888885</v>
          </cell>
          <cell r="S808">
            <v>6.2888888888888879</v>
          </cell>
        </row>
        <row r="809">
          <cell r="B809">
            <v>47.476785714285711</v>
          </cell>
          <cell r="L809">
            <v>29.524999999999995</v>
          </cell>
          <cell r="S809">
            <v>5.7000000000000011</v>
          </cell>
        </row>
        <row r="810">
          <cell r="B810">
            <v>48.915476190476184</v>
          </cell>
          <cell r="L810">
            <v>29.711111111111116</v>
          </cell>
          <cell r="S810">
            <v>5.822222222222222</v>
          </cell>
        </row>
        <row r="811">
          <cell r="B811">
            <v>50.354166666666664</v>
          </cell>
          <cell r="L811">
            <v>29.811111111111114</v>
          </cell>
          <cell r="S811">
            <v>5.6444444444444457</v>
          </cell>
        </row>
        <row r="812">
          <cell r="B812">
            <v>51.792857142857137</v>
          </cell>
          <cell r="L812">
            <v>29.925000000000004</v>
          </cell>
          <cell r="S812">
            <v>5.6124999999999998</v>
          </cell>
        </row>
        <row r="813">
          <cell r="B813">
            <v>53.231547619047618</v>
          </cell>
          <cell r="L813">
            <v>29.955555555555552</v>
          </cell>
          <cell r="S813">
            <v>5.4111111111111105</v>
          </cell>
        </row>
        <row r="814">
          <cell r="B814">
            <v>54.670238095238098</v>
          </cell>
          <cell r="L814">
            <v>30.049999999999997</v>
          </cell>
          <cell r="S814">
            <v>5.35</v>
          </cell>
        </row>
        <row r="815">
          <cell r="B815">
            <v>56.108928571428564</v>
          </cell>
          <cell r="L815">
            <v>30.188888888888886</v>
          </cell>
          <cell r="S815">
            <v>5.522222222222223</v>
          </cell>
        </row>
        <row r="816">
          <cell r="B816">
            <v>57.547619047619051</v>
          </cell>
          <cell r="L816">
            <v>30.244444444444444</v>
          </cell>
          <cell r="S816">
            <v>5.3888888888888893</v>
          </cell>
        </row>
        <row r="817">
          <cell r="B817">
            <v>58.986309523809517</v>
          </cell>
          <cell r="L817">
            <v>30.274999999999999</v>
          </cell>
          <cell r="S817">
            <v>5.3625000000000007</v>
          </cell>
        </row>
        <row r="818">
          <cell r="B818">
            <v>60.424999999999997</v>
          </cell>
          <cell r="L818">
            <v>30.333333333333332</v>
          </cell>
          <cell r="S818">
            <v>5.2444444444444445</v>
          </cell>
        </row>
        <row r="819">
          <cell r="B819">
            <v>61.863690476190477</v>
          </cell>
          <cell r="L819">
            <v>30.455555555555559</v>
          </cell>
          <cell r="S819">
            <v>5.3</v>
          </cell>
        </row>
        <row r="820">
          <cell r="B820">
            <v>63.30238095238095</v>
          </cell>
          <cell r="L820">
            <v>30.512499999999999</v>
          </cell>
          <cell r="S820">
            <v>5.2875000000000005</v>
          </cell>
        </row>
        <row r="821">
          <cell r="B821">
            <v>64.741071428571431</v>
          </cell>
          <cell r="L821">
            <v>30.533333333333328</v>
          </cell>
          <cell r="S821">
            <v>5.0111111111111111</v>
          </cell>
        </row>
        <row r="822">
          <cell r="B822">
            <v>66.179761904761904</v>
          </cell>
          <cell r="L822">
            <v>30.744444444444444</v>
          </cell>
          <cell r="S822">
            <v>5.2111111111111112</v>
          </cell>
        </row>
        <row r="823">
          <cell r="B823">
            <v>67.618452380952377</v>
          </cell>
          <cell r="L823">
            <v>30.081898874999997</v>
          </cell>
          <cell r="S823">
            <v>4.8</v>
          </cell>
        </row>
        <row r="824">
          <cell r="B824">
            <v>69.05714285714285</v>
          </cell>
          <cell r="L824">
            <v>29.942971333333336</v>
          </cell>
          <cell r="S824">
            <v>4.2111111111111112</v>
          </cell>
        </row>
        <row r="825">
          <cell r="B825">
            <v>70.495833333333323</v>
          </cell>
          <cell r="L825">
            <v>29.922540812499999</v>
          </cell>
          <cell r="S825">
            <v>4.2</v>
          </cell>
        </row>
        <row r="826">
          <cell r="B826">
            <v>71.93452380952381</v>
          </cell>
          <cell r="L826">
            <v>30.008348999999999</v>
          </cell>
          <cell r="S826">
            <v>4.2</v>
          </cell>
        </row>
        <row r="827">
          <cell r="B827">
            <v>73.373214285714283</v>
          </cell>
          <cell r="L827">
            <v>30.062830388888884</v>
          </cell>
          <cell r="S827">
            <v>4.2</v>
          </cell>
        </row>
        <row r="828">
          <cell r="B828">
            <v>74.811904761904756</v>
          </cell>
          <cell r="L828">
            <v>30.032865624999999</v>
          </cell>
          <cell r="S828">
            <v>4.1125000000000007</v>
          </cell>
        </row>
        <row r="829">
          <cell r="B829">
            <v>76.250595238095229</v>
          </cell>
          <cell r="L829">
            <v>30.062830388888884</v>
          </cell>
          <cell r="S829">
            <v>4.1333333333333337</v>
          </cell>
        </row>
        <row r="830">
          <cell r="B830">
            <v>77.689285714285717</v>
          </cell>
          <cell r="L830">
            <v>29.964763888888889</v>
          </cell>
          <cell r="S830">
            <v>4</v>
          </cell>
        </row>
        <row r="831">
          <cell r="B831">
            <v>79.12797619047619</v>
          </cell>
          <cell r="L831">
            <v>30.045123937499994</v>
          </cell>
          <cell r="S831">
            <v>4.1375000000000002</v>
          </cell>
        </row>
        <row r="832">
          <cell r="B832">
            <v>80.566666666666663</v>
          </cell>
          <cell r="L832">
            <v>30.051934111111105</v>
          </cell>
          <cell r="S832">
            <v>4.0555555555555554</v>
          </cell>
        </row>
        <row r="833">
          <cell r="B833">
            <v>82.005357142857136</v>
          </cell>
          <cell r="L833">
            <v>29.975660166666671</v>
          </cell>
          <cell r="S833">
            <v>4.0222222222222221</v>
          </cell>
        </row>
        <row r="834">
          <cell r="B834">
            <v>83.444047619047609</v>
          </cell>
          <cell r="L834">
            <v>30.130932125000001</v>
          </cell>
          <cell r="S834">
            <v>4.1499999999999995</v>
          </cell>
        </row>
        <row r="835">
          <cell r="B835">
            <v>84.882738095238096</v>
          </cell>
          <cell r="L835">
            <v>30.08462294444444</v>
          </cell>
          <cell r="S835">
            <v>4</v>
          </cell>
        </row>
        <row r="836">
          <cell r="B836">
            <v>86.321428571428569</v>
          </cell>
          <cell r="L836">
            <v>30.143190437499996</v>
          </cell>
          <cell r="S836">
            <v>3.7749999999999999</v>
          </cell>
        </row>
        <row r="837">
          <cell r="B837">
            <v>87.760119047619042</v>
          </cell>
          <cell r="L837">
            <v>30.248067111111116</v>
          </cell>
          <cell r="S837">
            <v>3.1555555555555563</v>
          </cell>
        </row>
        <row r="838">
          <cell r="B838">
            <v>89.198809523809516</v>
          </cell>
          <cell r="L838">
            <v>30.182689444444453</v>
          </cell>
          <cell r="S838">
            <v>3.0111111111111111</v>
          </cell>
        </row>
        <row r="839">
          <cell r="B839">
            <v>90.637499999999989</v>
          </cell>
          <cell r="L839">
            <v>30.155448750000005</v>
          </cell>
          <cell r="S839">
            <v>2.9375</v>
          </cell>
        </row>
        <row r="840">
          <cell r="B840">
            <v>92.076190476190476</v>
          </cell>
          <cell r="L840">
            <v>30.084622944444448</v>
          </cell>
          <cell r="S840">
            <v>2.8888888888888893</v>
          </cell>
        </row>
        <row r="841">
          <cell r="B841">
            <v>93.514880952380949</v>
          </cell>
          <cell r="L841">
            <v>30.106415500000004</v>
          </cell>
          <cell r="S841">
            <v>2.9333333333333331</v>
          </cell>
        </row>
        <row r="842">
          <cell r="B842">
            <v>94.953571428571422</v>
          </cell>
          <cell r="L842">
            <v>30.032865624999992</v>
          </cell>
          <cell r="S842">
            <v>2.9</v>
          </cell>
        </row>
        <row r="843">
          <cell r="B843">
            <v>96.392261904761909</v>
          </cell>
          <cell r="L843">
            <v>30.117311777777775</v>
          </cell>
          <cell r="S843">
            <v>2.9888888888888889</v>
          </cell>
        </row>
        <row r="844">
          <cell r="B844">
            <v>97.830952380952368</v>
          </cell>
          <cell r="L844">
            <v>29.986556444444442</v>
          </cell>
          <cell r="S844">
            <v>2.9000000000000004</v>
          </cell>
        </row>
        <row r="845">
          <cell r="B845">
            <v>99.269642857142856</v>
          </cell>
          <cell r="L845">
            <v>29.910282500000001</v>
          </cell>
          <cell r="S845">
            <v>2.85</v>
          </cell>
        </row>
        <row r="846">
          <cell r="B846">
            <v>100.70833333333333</v>
          </cell>
          <cell r="L846">
            <v>29.921178777777779</v>
          </cell>
          <cell r="S846">
            <v>2.9444444444444442</v>
          </cell>
        </row>
        <row r="847">
          <cell r="B847">
            <v>102.14702380952382</v>
          </cell>
          <cell r="L847">
            <v>29.934799124999998</v>
          </cell>
          <cell r="S847">
            <v>3.0250000000000004</v>
          </cell>
        </row>
        <row r="848">
          <cell r="B848">
            <v>103.58571428571427</v>
          </cell>
          <cell r="L848">
            <v>29.834008555555563</v>
          </cell>
          <cell r="S848">
            <v>2.8888888888888888</v>
          </cell>
        </row>
        <row r="849">
          <cell r="B849">
            <v>105.02440476190475</v>
          </cell>
          <cell r="L849">
            <v>29.855801111111109</v>
          </cell>
          <cell r="S849">
            <v>3</v>
          </cell>
        </row>
        <row r="850">
          <cell r="B850">
            <v>106.46309523809524</v>
          </cell>
          <cell r="L850">
            <v>29.824474312500001</v>
          </cell>
          <cell r="S850">
            <v>3</v>
          </cell>
        </row>
        <row r="851">
          <cell r="B851">
            <v>107.90178571428571</v>
          </cell>
          <cell r="L851">
            <v>29.768630888888897</v>
          </cell>
          <cell r="S851">
            <v>3.0777777777777775</v>
          </cell>
        </row>
        <row r="852">
          <cell r="B852">
            <v>109.3404761904762</v>
          </cell>
          <cell r="L852">
            <v>29.670564388888891</v>
          </cell>
          <cell r="S852">
            <v>2.9999999999999996</v>
          </cell>
        </row>
        <row r="853">
          <cell r="B853">
            <v>110.77916666666665</v>
          </cell>
          <cell r="L853">
            <v>29.665116249999997</v>
          </cell>
          <cell r="S853">
            <v>3.1125000000000003</v>
          </cell>
        </row>
        <row r="854">
          <cell r="B854">
            <v>112.21785714285713</v>
          </cell>
          <cell r="L854">
            <v>29.605186722222221</v>
          </cell>
          <cell r="S854">
            <v>3.1111111111111116</v>
          </cell>
        </row>
        <row r="855">
          <cell r="B855">
            <v>113.65654761904761</v>
          </cell>
          <cell r="L855">
            <v>29.583394166666661</v>
          </cell>
          <cell r="S855">
            <v>3.3000000000000003</v>
          </cell>
        </row>
        <row r="856">
          <cell r="B856">
            <v>115.0952380952381</v>
          </cell>
          <cell r="L856">
            <v>29.567049749999995</v>
          </cell>
          <cell r="S856">
            <v>3.3000000000000003</v>
          </cell>
        </row>
        <row r="857">
          <cell r="B857">
            <v>116.53392857142858</v>
          </cell>
          <cell r="L857">
            <v>29.496223944444441</v>
          </cell>
          <cell r="S857">
            <v>3.3333333333333335</v>
          </cell>
        </row>
        <row r="858">
          <cell r="B858">
            <v>117.97261904761903</v>
          </cell>
          <cell r="L858">
            <v>29.493499875000005</v>
          </cell>
          <cell r="S858">
            <v>3.4000000000000004</v>
          </cell>
        </row>
        <row r="859">
          <cell r="B859">
            <v>119.41130952380952</v>
          </cell>
          <cell r="L859">
            <v>29.50712022222222</v>
          </cell>
          <cell r="S859">
            <v>3.4777777777777783</v>
          </cell>
        </row>
        <row r="860">
          <cell r="B860">
            <v>120.85</v>
          </cell>
          <cell r="L860">
            <v>29.387261166666669</v>
          </cell>
          <cell r="S860">
            <v>3.4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92"/>
  <sheetViews>
    <sheetView tabSelected="1" topLeftCell="Z1" workbookViewId="0">
      <selection activeCell="AY92" sqref="AY92"/>
    </sheetView>
  </sheetViews>
  <sheetFormatPr defaultRowHeight="14.5"/>
  <cols>
    <col min="1" max="1" width="6.6328125" style="5" customWidth="1"/>
    <col min="2" max="2" width="6.6328125" style="6" customWidth="1"/>
    <col min="3" max="5" width="6.6328125" style="7" customWidth="1"/>
    <col min="6" max="6" width="6.6328125" style="6" customWidth="1"/>
    <col min="7" max="11" width="6.6328125" style="7" customWidth="1"/>
    <col min="12" max="12" width="6.6328125" style="7" hidden="1" customWidth="1"/>
    <col min="13" max="13" width="6.6328125" style="8" customWidth="1"/>
    <col min="14" max="14" width="6.6328125" style="7" hidden="1" customWidth="1"/>
    <col min="15" max="20" width="6.6328125" style="7" customWidth="1"/>
    <col min="21" max="23" width="6.6328125" style="8" customWidth="1"/>
    <col min="24" max="25" width="6.6328125" style="7" customWidth="1"/>
    <col min="26" max="26" width="6.6328125" style="8" customWidth="1"/>
    <col min="27" max="27" width="6.6328125" style="7" customWidth="1"/>
    <col min="28" max="29" width="6.6328125" style="5" hidden="1" customWidth="1"/>
    <col min="30" max="30" width="6.6328125" style="7" customWidth="1"/>
    <col min="31" max="32" width="6.6328125" style="7" hidden="1" customWidth="1"/>
    <col min="33" max="33" width="6.6328125" style="7" customWidth="1"/>
    <col min="34" max="36" width="6.6328125" style="5" customWidth="1"/>
    <col min="37" max="37" width="6.6328125" style="5" hidden="1" customWidth="1"/>
    <col min="38" max="38" width="6.6328125" style="5" customWidth="1"/>
    <col min="39" max="39" width="6.6328125" style="8" customWidth="1"/>
    <col min="40" max="41" width="6.6328125" style="5" customWidth="1"/>
    <col min="42" max="42" width="6.6328125" style="5" hidden="1" customWidth="1"/>
    <col min="43" max="45" width="6.6328125" style="5" customWidth="1"/>
    <col min="46" max="46" width="6.6328125" customWidth="1"/>
    <col min="47" max="52" width="8.7265625" style="5"/>
  </cols>
  <sheetData>
    <row r="1" spans="1:52" ht="157" customHeight="1">
      <c r="A1" s="1" t="s">
        <v>0</v>
      </c>
      <c r="B1" s="2" t="s">
        <v>1</v>
      </c>
      <c r="C1" s="3" t="s">
        <v>10</v>
      </c>
      <c r="D1" s="3" t="s">
        <v>11</v>
      </c>
      <c r="E1" s="3" t="s">
        <v>12</v>
      </c>
      <c r="F1" s="2" t="s">
        <v>13</v>
      </c>
      <c r="G1" s="3" t="s">
        <v>14</v>
      </c>
      <c r="H1" s="3" t="s">
        <v>15</v>
      </c>
      <c r="I1" s="3" t="s">
        <v>16</v>
      </c>
      <c r="J1" s="3" t="s">
        <v>17</v>
      </c>
      <c r="K1" s="3" t="s">
        <v>45</v>
      </c>
      <c r="L1" s="3" t="s">
        <v>2</v>
      </c>
      <c r="M1" s="4" t="s">
        <v>18</v>
      </c>
      <c r="N1" s="3" t="s">
        <v>3</v>
      </c>
      <c r="O1" s="3" t="s">
        <v>19</v>
      </c>
      <c r="P1" s="3" t="s">
        <v>20</v>
      </c>
      <c r="Q1" s="3" t="s">
        <v>21</v>
      </c>
      <c r="R1" s="3" t="s">
        <v>22</v>
      </c>
      <c r="S1" s="3" t="s">
        <v>23</v>
      </c>
      <c r="T1" s="3" t="s">
        <v>24</v>
      </c>
      <c r="U1" s="17" t="s">
        <v>25</v>
      </c>
      <c r="V1" s="17" t="s">
        <v>26</v>
      </c>
      <c r="W1" s="17" t="s">
        <v>27</v>
      </c>
      <c r="X1" s="18" t="s">
        <v>28</v>
      </c>
      <c r="Y1" s="18" t="s">
        <v>29</v>
      </c>
      <c r="Z1" s="4" t="s">
        <v>30</v>
      </c>
      <c r="AA1" s="3" t="s">
        <v>31</v>
      </c>
      <c r="AB1" s="1" t="s">
        <v>5</v>
      </c>
      <c r="AC1" s="1" t="s">
        <v>6</v>
      </c>
      <c r="AD1" s="3" t="s">
        <v>32</v>
      </c>
      <c r="AE1" s="3" t="s">
        <v>7</v>
      </c>
      <c r="AF1" s="3" t="s">
        <v>8</v>
      </c>
      <c r="AG1" s="18" t="s">
        <v>33</v>
      </c>
      <c r="AH1" s="1" t="s">
        <v>34</v>
      </c>
      <c r="AI1" s="1" t="s">
        <v>35</v>
      </c>
      <c r="AJ1" s="19" t="s">
        <v>41</v>
      </c>
      <c r="AK1" s="1" t="s">
        <v>4</v>
      </c>
      <c r="AL1" s="3" t="s">
        <v>36</v>
      </c>
      <c r="AM1" s="4" t="s">
        <v>37</v>
      </c>
      <c r="AN1" s="1" t="s">
        <v>38</v>
      </c>
      <c r="AO1" s="1" t="s">
        <v>39</v>
      </c>
      <c r="AP1" s="1" t="s">
        <v>40</v>
      </c>
      <c r="AQ1" s="1" t="s">
        <v>43</v>
      </c>
      <c r="AR1" s="1" t="s">
        <v>42</v>
      </c>
      <c r="AS1" s="1" t="s">
        <v>9</v>
      </c>
      <c r="AT1" s="1" t="s">
        <v>44</v>
      </c>
      <c r="AU1" s="20" t="s">
        <v>46</v>
      </c>
      <c r="AV1" s="20" t="s">
        <v>50</v>
      </c>
      <c r="AW1" s="20" t="s">
        <v>48</v>
      </c>
      <c r="AX1" s="20" t="s">
        <v>47</v>
      </c>
      <c r="AY1" s="20" t="s">
        <v>51</v>
      </c>
      <c r="AZ1" s="20" t="s">
        <v>49</v>
      </c>
    </row>
    <row r="2" spans="1:52">
      <c r="A2" s="5">
        <v>-5</v>
      </c>
      <c r="B2" s="6">
        <v>-7.1934523809523814</v>
      </c>
      <c r="C2" s="7">
        <v>3.75</v>
      </c>
      <c r="D2" s="7">
        <v>7.6499999999999995</v>
      </c>
      <c r="E2" s="7">
        <v>2.25</v>
      </c>
      <c r="F2" s="6">
        <v>7.7749999999999995</v>
      </c>
      <c r="G2" s="7">
        <v>3</v>
      </c>
      <c r="H2" s="7">
        <v>18.3</v>
      </c>
      <c r="I2" s="7">
        <v>29.6</v>
      </c>
      <c r="J2" s="7">
        <v>1.825</v>
      </c>
      <c r="K2" s="7">
        <v>0</v>
      </c>
      <c r="L2" s="7">
        <v>0</v>
      </c>
      <c r="M2" s="8">
        <v>0</v>
      </c>
      <c r="N2" s="7">
        <v>31</v>
      </c>
      <c r="O2" s="7">
        <v>2.2250000000000001</v>
      </c>
      <c r="P2" s="7">
        <v>8.1999999999999993</v>
      </c>
      <c r="Q2" s="7">
        <v>7.1</v>
      </c>
      <c r="R2" s="7">
        <v>19.75</v>
      </c>
      <c r="S2" s="7">
        <v>20.024999999999999</v>
      </c>
      <c r="T2" s="7">
        <f>S2-R2</f>
        <v>0.27499999999999858</v>
      </c>
      <c r="U2" s="8">
        <v>1062.5</v>
      </c>
      <c r="V2" s="8">
        <v>0</v>
      </c>
      <c r="W2" s="8">
        <v>0</v>
      </c>
      <c r="X2" s="7">
        <v>4.9000000000000004</v>
      </c>
      <c r="Y2" s="7">
        <v>6.5</v>
      </c>
      <c r="Z2" s="8">
        <v>70</v>
      </c>
      <c r="AA2" s="7">
        <v>50.3</v>
      </c>
      <c r="AB2" s="5" t="e">
        <v>#DIV/0!</v>
      </c>
      <c r="AC2" s="5" t="e">
        <v>#DIV/0!</v>
      </c>
      <c r="AD2" s="7">
        <v>28.5</v>
      </c>
      <c r="AE2" s="7">
        <v>19.224999999999998</v>
      </c>
      <c r="AF2" s="7">
        <v>20.5</v>
      </c>
      <c r="AG2" s="9">
        <f t="shared" ref="AG2:AG65" si="0">(R2+S2)/2</f>
        <v>19.887499999999999</v>
      </c>
      <c r="AH2" s="10">
        <f t="shared" ref="AH2:AH65" si="1">1026.5-0.2686*AG2-0.0028*AG2^2</f>
        <v>1020.0507820624999</v>
      </c>
      <c r="AI2" s="11">
        <f t="shared" ref="AI2:AI65" si="2">0.925*AG2+4048</f>
        <v>4066.3959374999999</v>
      </c>
      <c r="AJ2" s="12">
        <f>AD2*AH2/1000/60*AI2*T2</f>
        <v>541.82340278158051</v>
      </c>
      <c r="AK2" s="9">
        <v>50.3</v>
      </c>
      <c r="AL2" s="9">
        <f>AA2-S2</f>
        <v>30.274999999999999</v>
      </c>
      <c r="AM2" s="13">
        <f t="shared" ref="AM2:AM65" si="3">U2/20</f>
        <v>53.125</v>
      </c>
      <c r="AN2" s="9">
        <f t="shared" ref="AN2:AN65" si="4">D2/F2*10</f>
        <v>9.839228295819936</v>
      </c>
      <c r="AO2" s="9">
        <f>T2*10</f>
        <v>2.7499999999999858</v>
      </c>
      <c r="AP2" s="9">
        <f>AA2-S2</f>
        <v>30.274999999999999</v>
      </c>
      <c r="AQ2" s="7">
        <f>E2-Q2</f>
        <v>-4.8499999999999996</v>
      </c>
      <c r="AR2" s="7">
        <f t="shared" ref="AR2:AR65" si="5">G2-P2</f>
        <v>-5.1999999999999993</v>
      </c>
      <c r="AS2" s="7">
        <f>J2*10</f>
        <v>18.25</v>
      </c>
      <c r="AT2" s="6">
        <f t="shared" ref="AT2:AT65" si="6">AJ2/1000</f>
        <v>0.54182340278158048</v>
      </c>
      <c r="AU2" s="7">
        <f>21.315*(LOG(D2*100))^2-51.562*LOG(D2*100)-30.518</f>
        <v>-1.9603986640876201</v>
      </c>
      <c r="AV2" s="7">
        <f>AU2-E2</f>
        <v>-4.2103986640876201</v>
      </c>
      <c r="AW2" s="7">
        <f>AU2-Q2</f>
        <v>-9.0603986640876197</v>
      </c>
      <c r="AX2" s="7">
        <f>21.315*(LOG(F2*100))^2-51.562*LOG(F2*100)-30.518</f>
        <v>-1.4569824631485062</v>
      </c>
      <c r="AY2" s="7">
        <f>AX2-G2</f>
        <v>-4.4569824631485062</v>
      </c>
      <c r="AZ2" s="7">
        <f>P2-AX2</f>
        <v>9.6569824631485055</v>
      </c>
    </row>
    <row r="3" spans="1:52">
      <c r="A3" s="5">
        <v>-4</v>
      </c>
      <c r="B3" s="6">
        <v>-5.7547619047619047</v>
      </c>
      <c r="C3" s="7">
        <v>38.444444444444443</v>
      </c>
      <c r="D3" s="7">
        <v>13.8</v>
      </c>
      <c r="E3" s="7">
        <v>20.777777777777779</v>
      </c>
      <c r="F3" s="6">
        <v>7.1</v>
      </c>
      <c r="G3" s="7">
        <v>0.44444444444444442</v>
      </c>
      <c r="H3" s="7">
        <v>26.788888888888884</v>
      </c>
      <c r="I3" s="7">
        <v>30.611111111111111</v>
      </c>
      <c r="J3" s="7">
        <v>1.7555555555555555</v>
      </c>
      <c r="K3" s="7">
        <v>2.2000000000000002</v>
      </c>
      <c r="L3" s="7">
        <v>7.1111111111111107</v>
      </c>
      <c r="M3" s="8">
        <v>180</v>
      </c>
      <c r="N3" s="7">
        <v>32.444444444444443</v>
      </c>
      <c r="O3" s="7">
        <v>0.54444444444444451</v>
      </c>
      <c r="P3" s="7">
        <v>1.6222222222222222</v>
      </c>
      <c r="Q3" s="7">
        <v>14.544444444444444</v>
      </c>
      <c r="R3" s="7">
        <v>18.611111111111111</v>
      </c>
      <c r="S3" s="7">
        <v>20.499999999999996</v>
      </c>
      <c r="T3" s="7">
        <f t="shared" ref="T3:T66" si="7">S3-R3</f>
        <v>1.8888888888888857</v>
      </c>
      <c r="U3" s="8">
        <v>300</v>
      </c>
      <c r="V3" s="8">
        <v>0</v>
      </c>
      <c r="W3" s="8">
        <v>0</v>
      </c>
      <c r="X3" s="7">
        <v>4.8666666666666671</v>
      </c>
      <c r="Y3" s="7">
        <v>6.5666666666666664</v>
      </c>
      <c r="Z3" s="8">
        <v>536.66666666666663</v>
      </c>
      <c r="AA3" s="7">
        <v>50.322222222222223</v>
      </c>
      <c r="AB3" s="5" t="e">
        <v>#DIV/0!</v>
      </c>
      <c r="AC3" s="5" t="e">
        <v>#DIV/0!</v>
      </c>
      <c r="AD3" s="7">
        <v>27.722222222222218</v>
      </c>
      <c r="AE3" s="7">
        <v>19.133333333333329</v>
      </c>
      <c r="AF3" s="7">
        <v>20.866666666666664</v>
      </c>
      <c r="AG3" s="9">
        <f t="shared" si="0"/>
        <v>19.555555555555554</v>
      </c>
      <c r="AH3" s="10">
        <f t="shared" si="1"/>
        <v>1020.1766024691358</v>
      </c>
      <c r="AI3" s="11">
        <f t="shared" si="2"/>
        <v>4066.088888888889</v>
      </c>
      <c r="AJ3" s="12">
        <f>AD3*AH3/1000/60*AI3*T3</f>
        <v>3620.2238857324396</v>
      </c>
      <c r="AK3" s="9">
        <v>50.322222222222223</v>
      </c>
      <c r="AL3" s="9">
        <f t="shared" ref="AL3:AL66" si="8">AA3-S3</f>
        <v>29.822222222222226</v>
      </c>
      <c r="AM3" s="13">
        <f t="shared" si="3"/>
        <v>15</v>
      </c>
      <c r="AN3" s="9">
        <f t="shared" si="4"/>
        <v>19.436619718309863</v>
      </c>
      <c r="AO3" s="9">
        <f>T3*10</f>
        <v>18.888888888888857</v>
      </c>
      <c r="AP3" s="9">
        <f t="shared" ref="AP3:AP66" si="9">AA3-S3</f>
        <v>29.822222222222226</v>
      </c>
      <c r="AQ3" s="7">
        <f t="shared" ref="AQ3:AQ66" si="10">E3-Q3</f>
        <v>6.2333333333333343</v>
      </c>
      <c r="AR3" s="7">
        <f t="shared" si="5"/>
        <v>-1.1777777777777778</v>
      </c>
      <c r="AS3" s="7">
        <f t="shared" ref="AS3:AS66" si="11">J3*10</f>
        <v>17.555555555555557</v>
      </c>
      <c r="AT3" s="6">
        <f t="shared" si="6"/>
        <v>3.6202238857324396</v>
      </c>
      <c r="AU3" s="7">
        <f>21.315*(LOG(D3*100))^2-51.562*LOG(D3*100)-30.518</f>
        <v>17.724743581920848</v>
      </c>
      <c r="AV3" s="7">
        <f>AU3-E3</f>
        <v>-3.0530341958569309</v>
      </c>
      <c r="AW3" s="7">
        <f>AU3-Q3</f>
        <v>3.1802991374764034</v>
      </c>
      <c r="AX3" s="7">
        <f t="shared" ref="AX3:AX66" si="12">21.315*(LOG(F3*100))^2-51.562*LOG(F3*100)-30.518</f>
        <v>-4.2505780187989615</v>
      </c>
      <c r="AY3" s="7">
        <f t="shared" ref="AY3:AY66" si="13">AX3-G3</f>
        <v>-4.6950224632434061</v>
      </c>
      <c r="AZ3" s="7">
        <f t="shared" ref="AZ3:AZ66" si="14">P3-AX3</f>
        <v>5.8728002410211833</v>
      </c>
    </row>
    <row r="4" spans="1:52">
      <c r="A4" s="5">
        <v>-3</v>
      </c>
      <c r="B4" s="6">
        <v>-4.3160714285714281</v>
      </c>
      <c r="C4" s="7">
        <v>50</v>
      </c>
      <c r="D4" s="7">
        <v>14.999999999999998</v>
      </c>
      <c r="E4" s="7">
        <v>23.75</v>
      </c>
      <c r="F4" s="6">
        <v>6.3999999999999986</v>
      </c>
      <c r="G4" s="7">
        <v>-2.25</v>
      </c>
      <c r="H4" s="7">
        <v>30.837499999999999</v>
      </c>
      <c r="I4" s="7">
        <v>32.075000000000003</v>
      </c>
      <c r="J4" s="7">
        <v>1.8000000000000003</v>
      </c>
      <c r="K4" s="7">
        <v>3.2500000000000004</v>
      </c>
      <c r="L4" s="7">
        <v>9</v>
      </c>
      <c r="M4" s="8">
        <v>180</v>
      </c>
      <c r="N4" s="7">
        <v>35.125</v>
      </c>
      <c r="O4" s="7">
        <v>-2</v>
      </c>
      <c r="P4" s="7">
        <v>-2.4375</v>
      </c>
      <c r="Q4" s="7">
        <v>20.175000000000001</v>
      </c>
      <c r="R4" s="7">
        <v>18.324999999999999</v>
      </c>
      <c r="S4" s="7">
        <v>22.599999999999998</v>
      </c>
      <c r="T4" s="7">
        <f t="shared" si="7"/>
        <v>4.2749999999999986</v>
      </c>
      <c r="U4" s="8">
        <v>500</v>
      </c>
      <c r="V4" s="8">
        <v>0</v>
      </c>
      <c r="W4" s="8">
        <v>0</v>
      </c>
      <c r="X4" s="7">
        <v>6.0250000000000004</v>
      </c>
      <c r="Y4" s="7">
        <v>7.2750000000000004</v>
      </c>
      <c r="Z4" s="8">
        <v>547.5</v>
      </c>
      <c r="AA4" s="7">
        <v>50.337500000000006</v>
      </c>
      <c r="AB4" s="5" t="e">
        <v>#DIV/0!</v>
      </c>
      <c r="AC4" s="5" t="e">
        <v>#DIV/0!</v>
      </c>
      <c r="AD4" s="7">
        <v>27.5</v>
      </c>
      <c r="AE4" s="7">
        <v>18.287499999999998</v>
      </c>
      <c r="AF4" s="7">
        <v>21.937499999999996</v>
      </c>
      <c r="AG4" s="9">
        <f t="shared" si="0"/>
        <v>20.462499999999999</v>
      </c>
      <c r="AH4" s="10">
        <f t="shared" si="1"/>
        <v>1019.8313735624999</v>
      </c>
      <c r="AI4" s="11">
        <f t="shared" si="2"/>
        <v>4066.9278125000001</v>
      </c>
      <c r="AJ4" s="12">
        <f t="shared" ref="AJ4:AJ65" si="15">AD4*AH4/1000/60*AI4*T4</f>
        <v>8126.665693454006</v>
      </c>
      <c r="AK4" s="9">
        <v>50.337500000000006</v>
      </c>
      <c r="AL4" s="9">
        <f t="shared" si="8"/>
        <v>27.737500000000008</v>
      </c>
      <c r="AM4" s="13">
        <f t="shared" si="3"/>
        <v>25</v>
      </c>
      <c r="AN4" s="9">
        <f t="shared" si="4"/>
        <v>23.437500000000004</v>
      </c>
      <c r="AO4" s="9">
        <f t="shared" ref="AO4:AO65" si="16">T4*10</f>
        <v>42.749999999999986</v>
      </c>
      <c r="AP4" s="9">
        <f t="shared" si="9"/>
        <v>27.737500000000008</v>
      </c>
      <c r="AQ4" s="7">
        <f t="shared" si="10"/>
        <v>3.5749999999999993</v>
      </c>
      <c r="AR4" s="7">
        <f t="shared" si="5"/>
        <v>0.1875</v>
      </c>
      <c r="AS4" s="7">
        <f t="shared" si="11"/>
        <v>18.000000000000004</v>
      </c>
      <c r="AT4" s="6">
        <f t="shared" si="6"/>
        <v>8.1266656934540062</v>
      </c>
      <c r="AU4" s="7">
        <f>21.315*(LOG(D4*100))^2-51.562*LOG(D4*100)-30.518</f>
        <v>20.732631944461673</v>
      </c>
      <c r="AV4" s="7">
        <f t="shared" ref="AV4:AV67" si="17">AU4-E4</f>
        <v>-3.0173680555383271</v>
      </c>
      <c r="AW4" s="7">
        <f>AU4-Q4</f>
        <v>0.55763194446167219</v>
      </c>
      <c r="AX4" s="7">
        <f t="shared" si="12"/>
        <v>-7.362171339792468</v>
      </c>
      <c r="AY4" s="7">
        <f t="shared" si="13"/>
        <v>-5.112171339792468</v>
      </c>
      <c r="AZ4" s="7">
        <f t="shared" si="14"/>
        <v>4.924671339792468</v>
      </c>
    </row>
    <row r="5" spans="1:52">
      <c r="A5" s="5">
        <v>-2</v>
      </c>
      <c r="B5" s="6">
        <v>-2.8773809523809524</v>
      </c>
      <c r="C5" s="7">
        <v>50</v>
      </c>
      <c r="D5" s="7">
        <v>15.377777777777778</v>
      </c>
      <c r="E5" s="7">
        <v>24.555555555555557</v>
      </c>
      <c r="F5" s="6">
        <v>6.3999999999999995</v>
      </c>
      <c r="G5" s="7">
        <v>-2</v>
      </c>
      <c r="H5" s="7">
        <v>29.399999999999995</v>
      </c>
      <c r="I5" s="7">
        <v>32.022222222222219</v>
      </c>
      <c r="J5" s="7">
        <v>1.8000000000000003</v>
      </c>
      <c r="K5" s="7">
        <v>3.322222222222222</v>
      </c>
      <c r="L5" s="7">
        <v>9</v>
      </c>
      <c r="M5" s="8">
        <v>181</v>
      </c>
      <c r="N5" s="7">
        <v>36.555555555555557</v>
      </c>
      <c r="O5" s="7">
        <v>-2.3777777777777782</v>
      </c>
      <c r="P5" s="7">
        <v>-3.0444444444444443</v>
      </c>
      <c r="Q5" s="7">
        <v>21.37777777777778</v>
      </c>
      <c r="R5" s="7">
        <v>18.988888888888891</v>
      </c>
      <c r="S5" s="7">
        <v>23.555555555555554</v>
      </c>
      <c r="T5" s="7">
        <f t="shared" si="7"/>
        <v>4.5666666666666629</v>
      </c>
      <c r="U5" s="8">
        <v>500</v>
      </c>
      <c r="V5" s="8">
        <v>0</v>
      </c>
      <c r="W5" s="8">
        <v>0</v>
      </c>
      <c r="X5" s="7">
        <v>8.1222222222222218</v>
      </c>
      <c r="Y5" s="7">
        <v>8.4444444444444446</v>
      </c>
      <c r="Z5" s="8">
        <v>547.77777777777783</v>
      </c>
      <c r="AA5" s="7">
        <v>50.300000000000004</v>
      </c>
      <c r="AB5" s="5" t="e">
        <v>#DIV/0!</v>
      </c>
      <c r="AC5" s="5" t="e">
        <v>#DIV/0!</v>
      </c>
      <c r="AD5" s="7">
        <v>27.544444444444441</v>
      </c>
      <c r="AE5" s="7">
        <v>18.744444444444444</v>
      </c>
      <c r="AF5" s="7">
        <v>23.24444444444444</v>
      </c>
      <c r="AG5" s="9">
        <f t="shared" si="0"/>
        <v>21.272222222222222</v>
      </c>
      <c r="AH5" s="10">
        <f t="shared" si="1"/>
        <v>1019.5192602839505</v>
      </c>
      <c r="AI5" s="11">
        <f t="shared" si="2"/>
        <v>4067.6768055555553</v>
      </c>
      <c r="AJ5" s="12">
        <f t="shared" si="15"/>
        <v>8694.0864262936557</v>
      </c>
      <c r="AK5" s="9">
        <v>50.300000000000004</v>
      </c>
      <c r="AL5" s="9">
        <f t="shared" si="8"/>
        <v>26.744444444444451</v>
      </c>
      <c r="AM5" s="13">
        <f t="shared" si="3"/>
        <v>25</v>
      </c>
      <c r="AN5" s="9">
        <f t="shared" si="4"/>
        <v>24.027777777777782</v>
      </c>
      <c r="AO5" s="9">
        <f t="shared" si="16"/>
        <v>45.666666666666629</v>
      </c>
      <c r="AP5" s="9">
        <f t="shared" si="9"/>
        <v>26.744444444444451</v>
      </c>
      <c r="AQ5" s="7">
        <f t="shared" si="10"/>
        <v>3.1777777777777771</v>
      </c>
      <c r="AR5" s="7">
        <f t="shared" si="5"/>
        <v>1.0444444444444443</v>
      </c>
      <c r="AS5" s="7">
        <f t="shared" si="11"/>
        <v>18.000000000000004</v>
      </c>
      <c r="AT5" s="6">
        <f t="shared" si="6"/>
        <v>8.694086426293655</v>
      </c>
      <c r="AU5" s="7">
        <f t="shared" ref="AU5:AU68" si="18">21.315*(LOG(D5*100))^2-51.562*LOG(D5*100)-30.518</f>
        <v>21.640729348056794</v>
      </c>
      <c r="AV5" s="7">
        <f t="shared" si="17"/>
        <v>-2.9148262074987628</v>
      </c>
      <c r="AW5" s="7">
        <f>AU5-Q5</f>
        <v>0.26295157027901439</v>
      </c>
      <c r="AX5" s="7">
        <f t="shared" si="12"/>
        <v>-7.362171339792468</v>
      </c>
      <c r="AY5" s="7">
        <f t="shared" si="13"/>
        <v>-5.362171339792468</v>
      </c>
      <c r="AZ5" s="7">
        <f t="shared" si="14"/>
        <v>4.3177268953480237</v>
      </c>
    </row>
    <row r="6" spans="1:52">
      <c r="A6" s="5">
        <v>-1</v>
      </c>
      <c r="B6" s="6">
        <v>-1.4386904761904762</v>
      </c>
      <c r="C6" s="7">
        <v>50</v>
      </c>
      <c r="D6" s="7">
        <v>15.75</v>
      </c>
      <c r="E6" s="7">
        <v>25.25</v>
      </c>
      <c r="F6" s="6">
        <v>6.3749999999999991</v>
      </c>
      <c r="G6" s="7">
        <v>-2.25</v>
      </c>
      <c r="H6" s="7">
        <v>29.6</v>
      </c>
      <c r="I6" s="7">
        <v>33.0625</v>
      </c>
      <c r="J6" s="7">
        <v>1.8000000000000003</v>
      </c>
      <c r="K6" s="7">
        <v>3.3999999999999995</v>
      </c>
      <c r="L6" s="7">
        <v>9</v>
      </c>
      <c r="M6" s="8">
        <v>180.625</v>
      </c>
      <c r="N6" s="7">
        <v>37.5</v>
      </c>
      <c r="O6" s="7">
        <v>-2.4249999999999998</v>
      </c>
      <c r="P6" s="7">
        <v>-3.1749999999999998</v>
      </c>
      <c r="Q6" s="7">
        <v>22.3125</v>
      </c>
      <c r="R6" s="7">
        <v>19.874999999999996</v>
      </c>
      <c r="S6" s="7">
        <v>24.462499999999999</v>
      </c>
      <c r="T6" s="7">
        <f t="shared" si="7"/>
        <v>4.5875000000000021</v>
      </c>
      <c r="U6" s="8">
        <v>500</v>
      </c>
      <c r="V6" s="8">
        <v>0</v>
      </c>
      <c r="W6" s="8">
        <v>0</v>
      </c>
      <c r="X6" s="7">
        <v>9.9</v>
      </c>
      <c r="Y6" s="7">
        <v>9.5</v>
      </c>
      <c r="Z6" s="8">
        <v>548.75</v>
      </c>
      <c r="AA6" s="7">
        <v>50.300000000000004</v>
      </c>
      <c r="AB6" s="5" t="e">
        <v>#DIV/0!</v>
      </c>
      <c r="AC6" s="5" t="e">
        <v>#DIV/0!</v>
      </c>
      <c r="AD6" s="7">
        <v>27.65</v>
      </c>
      <c r="AE6" s="7">
        <v>19.7</v>
      </c>
      <c r="AF6" s="7">
        <v>24.249999999999996</v>
      </c>
      <c r="AG6" s="9">
        <f t="shared" si="0"/>
        <v>22.168749999999996</v>
      </c>
      <c r="AH6" s="10">
        <f t="shared" si="1"/>
        <v>1019.169404015625</v>
      </c>
      <c r="AI6" s="11">
        <f t="shared" si="2"/>
        <v>4068.5060937500002</v>
      </c>
      <c r="AJ6" s="12">
        <f t="shared" si="15"/>
        <v>8765.9968604481219</v>
      </c>
      <c r="AK6" s="9">
        <v>50.300000000000004</v>
      </c>
      <c r="AL6" s="9">
        <f t="shared" si="8"/>
        <v>25.837500000000006</v>
      </c>
      <c r="AM6" s="13">
        <f t="shared" si="3"/>
        <v>25</v>
      </c>
      <c r="AN6" s="9">
        <f t="shared" si="4"/>
        <v>24.705882352941181</v>
      </c>
      <c r="AO6" s="9">
        <f t="shared" si="16"/>
        <v>45.875000000000021</v>
      </c>
      <c r="AP6" s="9">
        <f t="shared" si="9"/>
        <v>25.837500000000006</v>
      </c>
      <c r="AQ6" s="7">
        <f t="shared" si="10"/>
        <v>2.9375</v>
      </c>
      <c r="AR6" s="7">
        <f t="shared" si="5"/>
        <v>0.92499999999999982</v>
      </c>
      <c r="AS6" s="7">
        <f t="shared" si="11"/>
        <v>18.000000000000004</v>
      </c>
      <c r="AT6" s="6">
        <f t="shared" si="6"/>
        <v>8.7659968604481211</v>
      </c>
      <c r="AU6" s="7">
        <f t="shared" si="18"/>
        <v>22.518602111377248</v>
      </c>
      <c r="AV6" s="7">
        <f t="shared" si="17"/>
        <v>-2.7313978886227517</v>
      </c>
      <c r="AW6" s="7">
        <f>AU6-Q6</f>
        <v>0.20610211137724832</v>
      </c>
      <c r="AX6" s="7">
        <f t="shared" si="12"/>
        <v>-7.4778063815427913</v>
      </c>
      <c r="AY6" s="7">
        <f t="shared" si="13"/>
        <v>-5.2278063815427913</v>
      </c>
      <c r="AZ6" s="7">
        <f t="shared" si="14"/>
        <v>4.3028063815427915</v>
      </c>
    </row>
    <row r="7" spans="1:52">
      <c r="A7" s="5">
        <v>0</v>
      </c>
      <c r="B7" s="6">
        <v>0</v>
      </c>
      <c r="C7" s="7">
        <v>50.444444444444443</v>
      </c>
      <c r="D7" s="7">
        <v>16.255555555555553</v>
      </c>
      <c r="E7" s="7">
        <v>26.555555555555557</v>
      </c>
      <c r="F7" s="6">
        <v>6.3666666666666654</v>
      </c>
      <c r="G7" s="7">
        <v>-2.3333333333333335</v>
      </c>
      <c r="H7" s="7">
        <v>30.5</v>
      </c>
      <c r="I7" s="7">
        <v>35.066666666666663</v>
      </c>
      <c r="J7" s="7">
        <v>1.8888888888888888</v>
      </c>
      <c r="K7" s="7">
        <v>3.5222222222222221</v>
      </c>
      <c r="L7" s="7">
        <v>9.2222222222222214</v>
      </c>
      <c r="M7" s="8">
        <v>180</v>
      </c>
      <c r="N7" s="7">
        <v>38.444444444444443</v>
      </c>
      <c r="O7" s="7">
        <v>-2.411111111111111</v>
      </c>
      <c r="P7" s="7">
        <v>-3.1999999999999997</v>
      </c>
      <c r="Q7" s="7">
        <v>23.277777777777775</v>
      </c>
      <c r="R7" s="7">
        <v>20.966666666666665</v>
      </c>
      <c r="S7" s="7">
        <v>25.488888888888884</v>
      </c>
      <c r="T7" s="7">
        <f t="shared" si="7"/>
        <v>4.5222222222222186</v>
      </c>
      <c r="U7" s="8">
        <v>499.55555555555554</v>
      </c>
      <c r="V7" s="8">
        <v>0</v>
      </c>
      <c r="W7" s="8">
        <v>0</v>
      </c>
      <c r="X7" s="7">
        <v>11.1</v>
      </c>
      <c r="Y7" s="7">
        <v>10.411111111111111</v>
      </c>
      <c r="Z7" s="8">
        <v>548.88888888888891</v>
      </c>
      <c r="AA7" s="7">
        <v>50.300000000000004</v>
      </c>
      <c r="AB7" s="5" t="e">
        <v>#DIV/0!</v>
      </c>
      <c r="AC7" s="5" t="e">
        <v>#DIV/0!</v>
      </c>
      <c r="AD7" s="7">
        <v>27.566666666666663</v>
      </c>
      <c r="AE7" s="7">
        <v>20.711111111111105</v>
      </c>
      <c r="AF7" s="7">
        <v>25.255555555555549</v>
      </c>
      <c r="AG7" s="9">
        <f t="shared" si="0"/>
        <v>23.227777777777774</v>
      </c>
      <c r="AH7" s="10">
        <f t="shared" si="1"/>
        <v>1018.7503358395062</v>
      </c>
      <c r="AI7" s="11">
        <f t="shared" si="2"/>
        <v>4069.4856944444446</v>
      </c>
      <c r="AJ7" s="12">
        <f t="shared" si="15"/>
        <v>8613.7486585134975</v>
      </c>
      <c r="AK7" s="9">
        <v>50.300000000000004</v>
      </c>
      <c r="AL7" s="9">
        <f t="shared" si="8"/>
        <v>24.811111111111121</v>
      </c>
      <c r="AM7" s="13">
        <f t="shared" si="3"/>
        <v>24.977777777777778</v>
      </c>
      <c r="AN7" s="9">
        <f t="shared" si="4"/>
        <v>25.532286212914489</v>
      </c>
      <c r="AO7" s="9">
        <f t="shared" si="16"/>
        <v>45.222222222222186</v>
      </c>
      <c r="AP7" s="9">
        <f t="shared" si="9"/>
        <v>24.811111111111121</v>
      </c>
      <c r="AQ7" s="7">
        <f t="shared" si="10"/>
        <v>3.2777777777777821</v>
      </c>
      <c r="AR7" s="7">
        <f t="shared" si="5"/>
        <v>0.86666666666666625</v>
      </c>
      <c r="AS7" s="7">
        <f t="shared" si="11"/>
        <v>18.888888888888889</v>
      </c>
      <c r="AT7" s="6">
        <f t="shared" si="6"/>
        <v>8.6137486585134972</v>
      </c>
      <c r="AU7" s="7">
        <f t="shared" si="18"/>
        <v>23.685328120041589</v>
      </c>
      <c r="AV7" s="7">
        <f t="shared" si="17"/>
        <v>-2.8702274355139679</v>
      </c>
      <c r="AW7" s="7">
        <f>AU7-Q7</f>
        <v>0.40755034226381426</v>
      </c>
      <c r="AX7" s="7">
        <f t="shared" si="12"/>
        <v>-7.5164247283023542</v>
      </c>
      <c r="AY7" s="7">
        <f t="shared" si="13"/>
        <v>-5.1830913949690203</v>
      </c>
      <c r="AZ7" s="7">
        <f t="shared" si="14"/>
        <v>4.3164247283023549</v>
      </c>
    </row>
    <row r="8" spans="1:52">
      <c r="A8" s="5">
        <v>1</v>
      </c>
      <c r="B8" s="6">
        <v>1.4386904761904762</v>
      </c>
      <c r="C8" s="7">
        <v>53.111111111111114</v>
      </c>
      <c r="D8" s="7">
        <v>16.866666666666664</v>
      </c>
      <c r="E8" s="7">
        <v>27.777777777777779</v>
      </c>
      <c r="F8" s="6">
        <v>6.2555555555555564</v>
      </c>
      <c r="G8" s="7">
        <v>-3</v>
      </c>
      <c r="H8" s="7">
        <v>31.855555555555554</v>
      </c>
      <c r="I8" s="7">
        <v>37.155555555555551</v>
      </c>
      <c r="J8" s="7">
        <v>1.9777777777777779</v>
      </c>
      <c r="K8" s="7">
        <v>3.8555555555555561</v>
      </c>
      <c r="L8" s="7">
        <v>10</v>
      </c>
      <c r="M8" s="8">
        <v>180</v>
      </c>
      <c r="N8" s="7">
        <v>39.555555555555557</v>
      </c>
      <c r="O8" s="7">
        <v>-2.6444444444444439</v>
      </c>
      <c r="P8" s="7">
        <v>-3.5111111111111111</v>
      </c>
      <c r="Q8" s="7">
        <v>24.466666666666665</v>
      </c>
      <c r="R8" s="7">
        <v>22.088888888888892</v>
      </c>
      <c r="S8" s="7">
        <v>26.733333333333334</v>
      </c>
      <c r="T8" s="7">
        <f t="shared" si="7"/>
        <v>4.6444444444444422</v>
      </c>
      <c r="U8" s="8">
        <v>497.44444444444446</v>
      </c>
      <c r="V8" s="8">
        <v>0</v>
      </c>
      <c r="W8" s="8">
        <v>0</v>
      </c>
      <c r="X8" s="7">
        <v>11.922222222222222</v>
      </c>
      <c r="Y8" s="7">
        <v>11.211111111111112</v>
      </c>
      <c r="Z8" s="8">
        <v>548.88888888888891</v>
      </c>
      <c r="AA8" s="7">
        <v>50.211111111111101</v>
      </c>
      <c r="AB8" s="5" t="e">
        <v>#DIV/0!</v>
      </c>
      <c r="AC8" s="5" t="e">
        <v>#DIV/0!</v>
      </c>
      <c r="AD8" s="7">
        <v>27.522222222222222</v>
      </c>
      <c r="AE8" s="7">
        <v>21.911111111111115</v>
      </c>
      <c r="AF8" s="7">
        <v>26.455555555555563</v>
      </c>
      <c r="AG8" s="9">
        <f t="shared" si="0"/>
        <v>24.411111111111111</v>
      </c>
      <c r="AH8" s="10">
        <f t="shared" si="1"/>
        <v>1018.2746489876542</v>
      </c>
      <c r="AI8" s="11">
        <f t="shared" si="2"/>
        <v>4070.5802777777776</v>
      </c>
      <c r="AJ8" s="12">
        <f t="shared" si="15"/>
        <v>8830.5402594101924</v>
      </c>
      <c r="AK8" s="9">
        <v>50.211111111111101</v>
      </c>
      <c r="AL8" s="9">
        <f t="shared" si="8"/>
        <v>23.477777777777767</v>
      </c>
      <c r="AM8" s="13">
        <f t="shared" si="3"/>
        <v>24.872222222222224</v>
      </c>
      <c r="AN8" s="9">
        <f t="shared" si="4"/>
        <v>26.962699822380095</v>
      </c>
      <c r="AO8" s="9">
        <f t="shared" si="16"/>
        <v>46.444444444444422</v>
      </c>
      <c r="AP8" s="9">
        <f t="shared" si="9"/>
        <v>23.477777777777767</v>
      </c>
      <c r="AQ8" s="7">
        <f t="shared" si="10"/>
        <v>3.3111111111111136</v>
      </c>
      <c r="AR8" s="7">
        <f t="shared" si="5"/>
        <v>0.51111111111111107</v>
      </c>
      <c r="AS8" s="7">
        <f t="shared" si="11"/>
        <v>19.777777777777779</v>
      </c>
      <c r="AT8" s="6">
        <f t="shared" si="6"/>
        <v>8.830540259410192</v>
      </c>
      <c r="AU8" s="7">
        <f t="shared" si="18"/>
        <v>25.058313342186437</v>
      </c>
      <c r="AV8" s="7">
        <f t="shared" si="17"/>
        <v>-2.7194644355913411</v>
      </c>
      <c r="AW8" s="7">
        <f>AU8-Q8</f>
        <v>0.59164667551977246</v>
      </c>
      <c r="AX8" s="7">
        <f t="shared" si="12"/>
        <v>-8.0348832292095267</v>
      </c>
      <c r="AY8" s="7">
        <f t="shared" si="13"/>
        <v>-5.0348832292095267</v>
      </c>
      <c r="AZ8" s="7">
        <f t="shared" si="14"/>
        <v>4.5237721180984156</v>
      </c>
    </row>
    <row r="9" spans="1:52">
      <c r="A9" s="5">
        <v>2</v>
      </c>
      <c r="B9" s="6">
        <v>2.8773809523809524</v>
      </c>
      <c r="C9" s="7">
        <v>55.875</v>
      </c>
      <c r="D9" s="7">
        <v>17.537500000000001</v>
      </c>
      <c r="E9" s="7">
        <v>29.375</v>
      </c>
      <c r="F9" s="6">
        <v>6.1250000000000009</v>
      </c>
      <c r="G9" s="7">
        <v>-3.75</v>
      </c>
      <c r="H9" s="7">
        <v>34.000000000000007</v>
      </c>
      <c r="I9" s="7">
        <v>39.862500000000004</v>
      </c>
      <c r="J9" s="7">
        <v>1.8375000000000001</v>
      </c>
      <c r="K9" s="7">
        <v>4.1875</v>
      </c>
      <c r="L9" s="7">
        <v>10.125</v>
      </c>
      <c r="M9" s="8">
        <v>180.75</v>
      </c>
      <c r="N9" s="7">
        <v>40.75</v>
      </c>
      <c r="O9" s="7">
        <v>-3.0250000000000004</v>
      </c>
      <c r="P9" s="7">
        <v>-3.9375</v>
      </c>
      <c r="Q9" s="7">
        <v>25.6</v>
      </c>
      <c r="R9" s="7">
        <v>23.2</v>
      </c>
      <c r="S9" s="7">
        <v>28.099999999999998</v>
      </c>
      <c r="T9" s="7">
        <f t="shared" si="7"/>
        <v>4.8999999999999986</v>
      </c>
      <c r="U9" s="8">
        <v>452</v>
      </c>
      <c r="V9" s="8">
        <v>0</v>
      </c>
      <c r="W9" s="8">
        <v>0</v>
      </c>
      <c r="X9" s="7">
        <v>12.512499999999999</v>
      </c>
      <c r="Y9" s="7">
        <v>11.849999999999998</v>
      </c>
      <c r="Z9" s="8">
        <v>548.75</v>
      </c>
      <c r="AA9" s="7">
        <v>50.300000000000004</v>
      </c>
      <c r="AB9" s="5" t="e">
        <v>#DIV/0!</v>
      </c>
      <c r="AC9" s="5" t="e">
        <v>#DIV/0!</v>
      </c>
      <c r="AD9" s="7">
        <v>27.900000000000002</v>
      </c>
      <c r="AE9" s="7">
        <v>22.849999999999998</v>
      </c>
      <c r="AF9" s="7">
        <v>27.7</v>
      </c>
      <c r="AG9" s="9">
        <f t="shared" si="0"/>
        <v>25.65</v>
      </c>
      <c r="AH9" s="10">
        <f t="shared" si="1"/>
        <v>1017.768227</v>
      </c>
      <c r="AI9" s="11">
        <f t="shared" si="2"/>
        <v>4071.7262500000002</v>
      </c>
      <c r="AJ9" s="12">
        <f t="shared" si="15"/>
        <v>9442.2717119359986</v>
      </c>
      <c r="AK9" s="9">
        <v>50.300000000000004</v>
      </c>
      <c r="AL9" s="9">
        <f t="shared" si="8"/>
        <v>22.200000000000006</v>
      </c>
      <c r="AM9" s="13">
        <f t="shared" si="3"/>
        <v>22.6</v>
      </c>
      <c r="AN9" s="9">
        <f t="shared" si="4"/>
        <v>28.632653061224488</v>
      </c>
      <c r="AO9" s="9">
        <f t="shared" si="16"/>
        <v>48.999999999999986</v>
      </c>
      <c r="AP9" s="9">
        <f t="shared" si="9"/>
        <v>22.200000000000006</v>
      </c>
      <c r="AQ9" s="7">
        <f t="shared" si="10"/>
        <v>3.7749999999999986</v>
      </c>
      <c r="AR9" s="7">
        <f t="shared" si="5"/>
        <v>0.1875</v>
      </c>
      <c r="AS9" s="7">
        <f t="shared" si="11"/>
        <v>18.375</v>
      </c>
      <c r="AT9" s="6">
        <f t="shared" si="6"/>
        <v>9.442271711935998</v>
      </c>
      <c r="AU9" s="7">
        <f t="shared" si="18"/>
        <v>26.521239107786585</v>
      </c>
      <c r="AV9" s="7">
        <f t="shared" si="17"/>
        <v>-2.8537608922134154</v>
      </c>
      <c r="AW9" s="7">
        <f>AU9-Q9</f>
        <v>0.92123910778658313</v>
      </c>
      <c r="AX9" s="7">
        <f t="shared" si="12"/>
        <v>-8.6526890007184534</v>
      </c>
      <c r="AY9" s="7">
        <f t="shared" si="13"/>
        <v>-4.9026890007184534</v>
      </c>
      <c r="AZ9" s="7">
        <f t="shared" si="14"/>
        <v>4.7151890007184534</v>
      </c>
    </row>
    <row r="10" spans="1:52">
      <c r="A10" s="5">
        <v>3</v>
      </c>
      <c r="B10" s="6">
        <v>4.3160714285714281</v>
      </c>
      <c r="C10" s="7">
        <v>57</v>
      </c>
      <c r="D10" s="7">
        <v>18.077777777777776</v>
      </c>
      <c r="E10" s="7">
        <v>30.333333333333332</v>
      </c>
      <c r="F10" s="6">
        <v>6.1000000000000005</v>
      </c>
      <c r="G10" s="7">
        <v>-4</v>
      </c>
      <c r="H10" s="7">
        <v>35.555555555555557</v>
      </c>
      <c r="I10" s="7">
        <v>42.666666666666664</v>
      </c>
      <c r="J10" s="7">
        <v>1.8000000000000003</v>
      </c>
      <c r="K10" s="7">
        <v>4.4222222222222216</v>
      </c>
      <c r="L10" s="7">
        <v>11</v>
      </c>
      <c r="M10" s="8">
        <v>183</v>
      </c>
      <c r="N10" s="7">
        <v>42</v>
      </c>
      <c r="O10" s="7">
        <v>-3.1888888888888887</v>
      </c>
      <c r="P10" s="7">
        <v>-4.1444444444444448</v>
      </c>
      <c r="Q10" s="7">
        <v>26.611111111111111</v>
      </c>
      <c r="R10" s="7">
        <v>24.288888888888888</v>
      </c>
      <c r="S10" s="7">
        <v>29.377777777777776</v>
      </c>
      <c r="T10" s="7">
        <f t="shared" si="7"/>
        <v>5.0888888888888886</v>
      </c>
      <c r="U10" s="8">
        <v>430.77777777777777</v>
      </c>
      <c r="V10" s="8">
        <v>0</v>
      </c>
      <c r="W10" s="8">
        <v>0</v>
      </c>
      <c r="X10" s="7">
        <v>13.022222222222222</v>
      </c>
      <c r="Y10" s="7">
        <v>12.322222222222221</v>
      </c>
      <c r="Z10" s="8">
        <v>548.88888888888891</v>
      </c>
      <c r="AA10" s="7">
        <v>50.300000000000004</v>
      </c>
      <c r="AB10" s="5" t="e">
        <v>#DIV/0!</v>
      </c>
      <c r="AC10" s="5" t="e">
        <v>#DIV/0!</v>
      </c>
      <c r="AD10" s="7">
        <v>27.788888888888888</v>
      </c>
      <c r="AE10" s="7">
        <v>24.111111111111111</v>
      </c>
      <c r="AF10" s="7">
        <v>29.166666666666668</v>
      </c>
      <c r="AG10" s="9">
        <f t="shared" si="0"/>
        <v>26.833333333333332</v>
      </c>
      <c r="AH10" s="10">
        <f t="shared" si="1"/>
        <v>1017.2764888888888</v>
      </c>
      <c r="AI10" s="11">
        <f t="shared" si="2"/>
        <v>4072.8208333333332</v>
      </c>
      <c r="AJ10" s="12">
        <f t="shared" si="15"/>
        <v>9765.1116524189401</v>
      </c>
      <c r="AK10" s="9">
        <v>50.300000000000004</v>
      </c>
      <c r="AL10" s="9">
        <f t="shared" si="8"/>
        <v>20.922222222222228</v>
      </c>
      <c r="AM10" s="13">
        <f t="shared" si="3"/>
        <v>21.538888888888888</v>
      </c>
      <c r="AN10" s="9">
        <f t="shared" si="4"/>
        <v>29.63570127504553</v>
      </c>
      <c r="AO10" s="9">
        <f t="shared" si="16"/>
        <v>50.888888888888886</v>
      </c>
      <c r="AP10" s="9">
        <f t="shared" si="9"/>
        <v>20.922222222222228</v>
      </c>
      <c r="AQ10" s="7">
        <f t="shared" si="10"/>
        <v>3.7222222222222214</v>
      </c>
      <c r="AR10" s="7">
        <f t="shared" si="5"/>
        <v>0.14444444444444482</v>
      </c>
      <c r="AS10" s="7">
        <f t="shared" si="11"/>
        <v>18.000000000000004</v>
      </c>
      <c r="AT10" s="6">
        <f t="shared" si="6"/>
        <v>9.7651116524189394</v>
      </c>
      <c r="AU10" s="7">
        <f t="shared" si="18"/>
        <v>27.66779084700164</v>
      </c>
      <c r="AV10" s="7">
        <f t="shared" si="17"/>
        <v>-2.6655424863316917</v>
      </c>
      <c r="AW10" s="7">
        <f>AU10-Q10</f>
        <v>1.0566797358905298</v>
      </c>
      <c r="AX10" s="7">
        <f t="shared" si="12"/>
        <v>-8.7720792457145365</v>
      </c>
      <c r="AY10" s="7">
        <f t="shared" si="13"/>
        <v>-4.7720792457145365</v>
      </c>
      <c r="AZ10" s="7">
        <f t="shared" si="14"/>
        <v>4.6276348012700916</v>
      </c>
    </row>
    <row r="11" spans="1:52">
      <c r="A11" s="5">
        <v>4</v>
      </c>
      <c r="B11" s="6">
        <v>5.7547619047619047</v>
      </c>
      <c r="C11" s="7">
        <v>57</v>
      </c>
      <c r="D11" s="7">
        <v>18.68888888888889</v>
      </c>
      <c r="E11" s="7">
        <v>31.444444444444443</v>
      </c>
      <c r="F11" s="6">
        <v>6.0777777777777784</v>
      </c>
      <c r="G11" s="7">
        <v>-4</v>
      </c>
      <c r="H11" s="7">
        <v>37.455555555555549</v>
      </c>
      <c r="I11" s="7">
        <v>45.455555555555549</v>
      </c>
      <c r="J11" s="7">
        <v>1.8000000000000003</v>
      </c>
      <c r="K11" s="7">
        <v>4.5444444444444452</v>
      </c>
      <c r="L11" s="7">
        <v>11</v>
      </c>
      <c r="M11" s="8">
        <v>182.33333333333334</v>
      </c>
      <c r="N11" s="7">
        <v>43.222222222222221</v>
      </c>
      <c r="O11" s="7">
        <v>-3.1333333333333342</v>
      </c>
      <c r="P11" s="7">
        <v>-4.1222222222222236</v>
      </c>
      <c r="Q11" s="7">
        <v>27.788888888888891</v>
      </c>
      <c r="R11" s="7">
        <v>25.466666666666669</v>
      </c>
      <c r="S11" s="7">
        <v>30.544444444444441</v>
      </c>
      <c r="T11" s="7">
        <f t="shared" si="7"/>
        <v>5.0777777777777722</v>
      </c>
      <c r="U11" s="8">
        <v>416.11111111111109</v>
      </c>
      <c r="V11" s="8">
        <v>0</v>
      </c>
      <c r="W11" s="8">
        <v>0</v>
      </c>
      <c r="X11" s="7">
        <v>13.499999999999998</v>
      </c>
      <c r="Y11" s="7">
        <v>12.911111111111111</v>
      </c>
      <c r="Z11" s="8">
        <v>550</v>
      </c>
      <c r="AA11" s="7">
        <v>50.300000000000004</v>
      </c>
      <c r="AB11" s="5" t="e">
        <v>#DIV/0!</v>
      </c>
      <c r="AC11" s="5" t="e">
        <v>#DIV/0!</v>
      </c>
      <c r="AD11" s="7">
        <v>27.788888888888884</v>
      </c>
      <c r="AE11" s="7">
        <v>25.222222222222225</v>
      </c>
      <c r="AF11" s="7">
        <v>30.300000000000004</v>
      </c>
      <c r="AG11" s="9">
        <f t="shared" si="0"/>
        <v>28.005555555555553</v>
      </c>
      <c r="AH11" s="10">
        <f t="shared" si="1"/>
        <v>1016.781636580247</v>
      </c>
      <c r="AI11" s="11">
        <f t="shared" si="2"/>
        <v>4073.9051388888888</v>
      </c>
      <c r="AJ11" s="12">
        <f t="shared" si="15"/>
        <v>9741.6434224629866</v>
      </c>
      <c r="AK11" s="9">
        <v>50.300000000000004</v>
      </c>
      <c r="AL11" s="9">
        <f t="shared" si="8"/>
        <v>19.755555555555564</v>
      </c>
      <c r="AM11" s="13">
        <f t="shared" si="3"/>
        <v>20.805555555555554</v>
      </c>
      <c r="AN11" s="9">
        <f t="shared" si="4"/>
        <v>30.749542961608775</v>
      </c>
      <c r="AO11" s="9">
        <f t="shared" si="16"/>
        <v>50.777777777777722</v>
      </c>
      <c r="AP11" s="9">
        <f t="shared" si="9"/>
        <v>19.755555555555564</v>
      </c>
      <c r="AQ11" s="7">
        <f t="shared" si="10"/>
        <v>3.6555555555555515</v>
      </c>
      <c r="AR11" s="7">
        <f t="shared" si="5"/>
        <v>0.12222222222222356</v>
      </c>
      <c r="AS11" s="7">
        <f t="shared" si="11"/>
        <v>18.000000000000004</v>
      </c>
      <c r="AT11" s="6">
        <f t="shared" si="6"/>
        <v>9.7416434224629871</v>
      </c>
      <c r="AU11" s="7">
        <f t="shared" si="18"/>
        <v>28.932566997804088</v>
      </c>
      <c r="AV11" s="7">
        <f t="shared" si="17"/>
        <v>-2.5118774466403551</v>
      </c>
      <c r="AW11" s="7">
        <f>AU11-Q11</f>
        <v>1.1436781089151964</v>
      </c>
      <c r="AX11" s="7">
        <f t="shared" si="12"/>
        <v>-8.8785018416538719</v>
      </c>
      <c r="AY11" s="7">
        <f t="shared" si="13"/>
        <v>-4.8785018416538719</v>
      </c>
      <c r="AZ11" s="7">
        <f t="shared" si="14"/>
        <v>4.7562796194316483</v>
      </c>
    </row>
    <row r="12" spans="1:52">
      <c r="A12" s="14">
        <v>5</v>
      </c>
      <c r="B12" s="6">
        <v>7.1934523809523814</v>
      </c>
      <c r="C12" s="7">
        <v>57</v>
      </c>
      <c r="D12" s="7">
        <v>19.3125</v>
      </c>
      <c r="E12" s="7">
        <v>32.875</v>
      </c>
      <c r="F12" s="6">
        <v>6.0875000000000004</v>
      </c>
      <c r="G12" s="7">
        <v>-4</v>
      </c>
      <c r="H12" s="7">
        <v>39.25</v>
      </c>
      <c r="I12" s="7">
        <v>47.7</v>
      </c>
      <c r="J12" s="7">
        <v>1.8250000000000002</v>
      </c>
      <c r="K12" s="7">
        <v>4.6500000000000004</v>
      </c>
      <c r="L12" s="7">
        <v>11</v>
      </c>
      <c r="M12" s="8">
        <v>182</v>
      </c>
      <c r="N12" s="7">
        <v>44.25</v>
      </c>
      <c r="O12" s="7">
        <v>-3.0874999999999999</v>
      </c>
      <c r="P12" s="7">
        <v>-4.0875000000000004</v>
      </c>
      <c r="Q12" s="7">
        <v>28.799999999999997</v>
      </c>
      <c r="R12" s="7">
        <v>26.549999999999994</v>
      </c>
      <c r="S12" s="7">
        <v>31.712499999999999</v>
      </c>
      <c r="T12" s="7">
        <f t="shared" si="7"/>
        <v>5.162500000000005</v>
      </c>
      <c r="U12" s="8">
        <v>398.875</v>
      </c>
      <c r="V12" s="8">
        <v>0</v>
      </c>
      <c r="W12" s="8">
        <v>0</v>
      </c>
      <c r="X12" s="7">
        <v>13.9625</v>
      </c>
      <c r="Y12" s="7">
        <v>13.475</v>
      </c>
      <c r="Z12" s="8">
        <v>546.25</v>
      </c>
      <c r="AA12" s="7">
        <v>50.300000000000004</v>
      </c>
      <c r="AB12" s="5" t="e">
        <v>#DIV/0!</v>
      </c>
      <c r="AC12" s="5" t="e">
        <v>#DIV/0!</v>
      </c>
      <c r="AD12" s="7">
        <v>27.950000000000003</v>
      </c>
      <c r="AE12" s="7">
        <v>26.375</v>
      </c>
      <c r="AF12" s="7">
        <v>31.5</v>
      </c>
      <c r="AG12" s="9">
        <f t="shared" si="0"/>
        <v>29.131249999999994</v>
      </c>
      <c r="AH12" s="10">
        <f t="shared" si="1"/>
        <v>1016.299183015625</v>
      </c>
      <c r="AI12" s="11">
        <f t="shared" si="2"/>
        <v>4074.9464062500001</v>
      </c>
      <c r="AJ12" s="12">
        <f t="shared" si="15"/>
        <v>9959.4213021243304</v>
      </c>
      <c r="AK12" s="9">
        <v>50.300000000000004</v>
      </c>
      <c r="AL12" s="9">
        <f t="shared" si="8"/>
        <v>18.587500000000006</v>
      </c>
      <c r="AM12" s="13">
        <f t="shared" si="3"/>
        <v>19.943750000000001</v>
      </c>
      <c r="AN12" s="9">
        <f t="shared" si="4"/>
        <v>31.724845995893219</v>
      </c>
      <c r="AO12" s="9">
        <f t="shared" si="16"/>
        <v>51.62500000000005</v>
      </c>
      <c r="AP12" s="9">
        <f t="shared" si="9"/>
        <v>18.587500000000006</v>
      </c>
      <c r="AQ12" s="7">
        <f t="shared" si="10"/>
        <v>4.0750000000000028</v>
      </c>
      <c r="AR12" s="7">
        <f t="shared" si="5"/>
        <v>8.7500000000000355E-2</v>
      </c>
      <c r="AS12" s="7">
        <f t="shared" si="11"/>
        <v>18.25</v>
      </c>
      <c r="AT12" s="6">
        <f t="shared" si="6"/>
        <v>9.9594213021243299</v>
      </c>
      <c r="AU12" s="7">
        <f t="shared" si="18"/>
        <v>30.189994000878755</v>
      </c>
      <c r="AV12" s="7">
        <f t="shared" si="17"/>
        <v>-2.6850059991212447</v>
      </c>
      <c r="AW12" s="7">
        <f>AU12-Q12</f>
        <v>1.3899940008787581</v>
      </c>
      <c r="AX12" s="7">
        <f t="shared" si="12"/>
        <v>-8.8319073379252018</v>
      </c>
      <c r="AY12" s="7">
        <f t="shared" si="13"/>
        <v>-4.8319073379252018</v>
      </c>
      <c r="AZ12" s="7">
        <f t="shared" si="14"/>
        <v>4.7444073379252014</v>
      </c>
    </row>
    <row r="13" spans="1:52">
      <c r="A13" s="5">
        <v>6</v>
      </c>
      <c r="B13" s="6">
        <v>8.6321428571428562</v>
      </c>
      <c r="C13" s="7">
        <v>55</v>
      </c>
      <c r="D13" s="7">
        <v>19.766666666666666</v>
      </c>
      <c r="E13" s="7">
        <v>33.444444444444443</v>
      </c>
      <c r="F13" s="6">
        <v>6.1333333333333346</v>
      </c>
      <c r="G13" s="7">
        <v>-3.6666666666666665</v>
      </c>
      <c r="H13" s="7">
        <v>40.788888888888884</v>
      </c>
      <c r="I13" s="7">
        <v>49.622222222222227</v>
      </c>
      <c r="J13" s="7">
        <v>2</v>
      </c>
      <c r="K13" s="7">
        <v>4.6111111111111107</v>
      </c>
      <c r="L13" s="7">
        <v>11.666666666666666</v>
      </c>
      <c r="M13" s="8">
        <v>182</v>
      </c>
      <c r="N13" s="7">
        <v>45</v>
      </c>
      <c r="O13" s="7">
        <v>-2.9555555555555553</v>
      </c>
      <c r="P13" s="7">
        <v>-3.9999999999999991</v>
      </c>
      <c r="Q13" s="7">
        <v>29.333333333333332</v>
      </c>
      <c r="R13" s="7">
        <v>27.555555555555554</v>
      </c>
      <c r="S13" s="7">
        <v>32.644444444444439</v>
      </c>
      <c r="T13" s="7">
        <f t="shared" si="7"/>
        <v>5.088888888888885</v>
      </c>
      <c r="U13" s="8">
        <v>386</v>
      </c>
      <c r="V13" s="8">
        <v>0</v>
      </c>
      <c r="W13" s="8">
        <v>0</v>
      </c>
      <c r="X13" s="7">
        <v>14.377777777777778</v>
      </c>
      <c r="Y13" s="7">
        <v>13.966666666666667</v>
      </c>
      <c r="Z13" s="8">
        <v>548.88888888888891</v>
      </c>
      <c r="AA13" s="7">
        <v>50.23333333333332</v>
      </c>
      <c r="AB13" s="5" t="e">
        <v>#DIV/0!</v>
      </c>
      <c r="AC13" s="5" t="e">
        <v>#DIV/0!</v>
      </c>
      <c r="AD13" s="7">
        <v>27.766666666666662</v>
      </c>
      <c r="AE13" s="7">
        <v>27.422222222222217</v>
      </c>
      <c r="AF13" s="7">
        <v>32.488888888888887</v>
      </c>
      <c r="AG13" s="9">
        <f t="shared" si="0"/>
        <v>30.099999999999994</v>
      </c>
      <c r="AH13" s="10">
        <f t="shared" si="1"/>
        <v>1015.8783119999999</v>
      </c>
      <c r="AI13" s="11">
        <f t="shared" si="2"/>
        <v>4075.8425000000002</v>
      </c>
      <c r="AJ13" s="12">
        <f t="shared" si="15"/>
        <v>9751.1210334067073</v>
      </c>
      <c r="AK13" s="9">
        <v>50.23333333333332</v>
      </c>
      <c r="AL13" s="9">
        <f t="shared" si="8"/>
        <v>17.588888888888881</v>
      </c>
      <c r="AM13" s="13">
        <f t="shared" si="3"/>
        <v>19.3</v>
      </c>
      <c r="AN13" s="9">
        <f t="shared" si="4"/>
        <v>32.228260869565212</v>
      </c>
      <c r="AO13" s="9">
        <f t="shared" si="16"/>
        <v>50.88888888888885</v>
      </c>
      <c r="AP13" s="9">
        <f t="shared" si="9"/>
        <v>17.588888888888881</v>
      </c>
      <c r="AQ13" s="7">
        <f t="shared" si="10"/>
        <v>4.1111111111111107</v>
      </c>
      <c r="AR13" s="7">
        <f t="shared" si="5"/>
        <v>0.33333333333333259</v>
      </c>
      <c r="AS13" s="7">
        <f t="shared" si="11"/>
        <v>20</v>
      </c>
      <c r="AT13" s="6">
        <f t="shared" si="6"/>
        <v>9.751121033406708</v>
      </c>
      <c r="AU13" s="7">
        <f t="shared" si="18"/>
        <v>31.085702736167434</v>
      </c>
      <c r="AV13" s="7">
        <f t="shared" si="17"/>
        <v>-2.3587417082770088</v>
      </c>
      <c r="AW13" s="7">
        <f>AU13-Q13</f>
        <v>1.7523694028341019</v>
      </c>
      <c r="AX13" s="7">
        <f t="shared" si="12"/>
        <v>-8.6129707307951264</v>
      </c>
      <c r="AY13" s="7">
        <f t="shared" si="13"/>
        <v>-4.9463040641284604</v>
      </c>
      <c r="AZ13" s="7">
        <f t="shared" si="14"/>
        <v>4.6129707307951273</v>
      </c>
    </row>
    <row r="14" spans="1:52">
      <c r="A14" s="5">
        <v>7</v>
      </c>
      <c r="B14" s="6">
        <v>10.070833333333333</v>
      </c>
      <c r="C14" s="7">
        <v>54.666666666666664</v>
      </c>
      <c r="D14" s="7">
        <v>20.333333333333332</v>
      </c>
      <c r="E14" s="7">
        <v>34.666666666666664</v>
      </c>
      <c r="F14" s="6">
        <v>6.2000000000000011</v>
      </c>
      <c r="G14" s="7">
        <v>-3</v>
      </c>
      <c r="H14" s="7">
        <v>42.288888888888899</v>
      </c>
      <c r="I14" s="7">
        <v>51.066666666666663</v>
      </c>
      <c r="J14" s="7">
        <v>1.911111111111111</v>
      </c>
      <c r="K14" s="7">
        <v>4.666666666666667</v>
      </c>
      <c r="L14" s="7">
        <v>12.111111111111111</v>
      </c>
      <c r="M14" s="8">
        <v>182</v>
      </c>
      <c r="N14" s="7">
        <v>45.777777777777779</v>
      </c>
      <c r="O14" s="7">
        <v>-2.8000000000000003</v>
      </c>
      <c r="P14" s="7">
        <v>-3.8000000000000003</v>
      </c>
      <c r="Q14" s="7">
        <v>30.5</v>
      </c>
      <c r="R14" s="7">
        <v>28.711111111111116</v>
      </c>
      <c r="S14" s="7">
        <v>33.522222222222219</v>
      </c>
      <c r="T14" s="7">
        <f t="shared" si="7"/>
        <v>4.8111111111111029</v>
      </c>
      <c r="U14" s="8">
        <v>368.66666666666669</v>
      </c>
      <c r="V14" s="8">
        <v>34.444444444444443</v>
      </c>
      <c r="W14" s="8">
        <v>600</v>
      </c>
      <c r="X14" s="7">
        <v>14.366666666666665</v>
      </c>
      <c r="Y14" s="7">
        <v>14.622222222222222</v>
      </c>
      <c r="Z14" s="8">
        <v>550</v>
      </c>
      <c r="AA14" s="7">
        <v>50.277777777777786</v>
      </c>
      <c r="AB14" s="5" t="e">
        <v>#DIV/0!</v>
      </c>
      <c r="AC14" s="5" t="e">
        <v>#DIV/0!</v>
      </c>
      <c r="AD14" s="7">
        <v>27.855555555555558</v>
      </c>
      <c r="AE14" s="7">
        <v>28.333333333333339</v>
      </c>
      <c r="AF14" s="7">
        <v>33.177777777777777</v>
      </c>
      <c r="AG14" s="9">
        <f t="shared" si="0"/>
        <v>31.116666666666667</v>
      </c>
      <c r="AH14" s="10">
        <f t="shared" si="1"/>
        <v>1015.4309718888888</v>
      </c>
      <c r="AI14" s="11">
        <f t="shared" si="2"/>
        <v>4076.7829166666666</v>
      </c>
      <c r="AJ14" s="12">
        <f t="shared" si="15"/>
        <v>9246.4271704683324</v>
      </c>
      <c r="AK14" s="9">
        <v>50.277777777777786</v>
      </c>
      <c r="AL14" s="9">
        <f t="shared" si="8"/>
        <v>16.755555555555567</v>
      </c>
      <c r="AM14" s="13">
        <f t="shared" si="3"/>
        <v>18.433333333333334</v>
      </c>
      <c r="AN14" s="9">
        <f t="shared" si="4"/>
        <v>32.795698924731177</v>
      </c>
      <c r="AO14" s="9">
        <f t="shared" si="16"/>
        <v>48.111111111111029</v>
      </c>
      <c r="AP14" s="9">
        <f t="shared" si="9"/>
        <v>16.755555555555567</v>
      </c>
      <c r="AQ14" s="7">
        <f t="shared" si="10"/>
        <v>4.1666666666666643</v>
      </c>
      <c r="AR14" s="7">
        <f t="shared" si="5"/>
        <v>0.80000000000000027</v>
      </c>
      <c r="AS14" s="7">
        <f t="shared" si="11"/>
        <v>19.111111111111111</v>
      </c>
      <c r="AT14" s="6">
        <f t="shared" si="6"/>
        <v>9.2464271704683316</v>
      </c>
      <c r="AU14" s="7">
        <f t="shared" si="18"/>
        <v>32.180710271349682</v>
      </c>
      <c r="AV14" s="7">
        <f t="shared" si="17"/>
        <v>-2.4859563953169825</v>
      </c>
      <c r="AW14" s="7">
        <f>AU14-Q14</f>
        <v>1.6807102713496818</v>
      </c>
      <c r="AX14" s="7">
        <f t="shared" si="12"/>
        <v>-8.2966248202644124</v>
      </c>
      <c r="AY14" s="7">
        <f t="shared" si="13"/>
        <v>-5.2966248202644124</v>
      </c>
      <c r="AZ14" s="7">
        <f t="shared" si="14"/>
        <v>4.4966248202644117</v>
      </c>
    </row>
    <row r="15" spans="1:52">
      <c r="A15" s="5">
        <v>8</v>
      </c>
      <c r="B15" s="6">
        <v>11.509523809523809</v>
      </c>
      <c r="C15" s="7">
        <v>56.625</v>
      </c>
      <c r="D15" s="7">
        <v>21.05</v>
      </c>
      <c r="E15" s="7">
        <v>36</v>
      </c>
      <c r="F15" s="6">
        <v>6.1000000000000005</v>
      </c>
      <c r="G15" s="7">
        <v>-4</v>
      </c>
      <c r="H15" s="7">
        <v>45.300000000000004</v>
      </c>
      <c r="I15" s="7">
        <v>53.787500000000009</v>
      </c>
      <c r="J15" s="7">
        <v>1.8625000000000003</v>
      </c>
      <c r="K15" s="7">
        <v>5.4625000000000004</v>
      </c>
      <c r="L15" s="7">
        <v>14</v>
      </c>
      <c r="M15" s="8">
        <v>182</v>
      </c>
      <c r="N15" s="7">
        <v>44.375</v>
      </c>
      <c r="O15" s="7">
        <v>-3.0249999999999999</v>
      </c>
      <c r="P15" s="7">
        <v>-3.9624999999999999</v>
      </c>
      <c r="Q15" s="7">
        <v>32.687500000000007</v>
      </c>
      <c r="R15" s="7">
        <v>29.712499999999999</v>
      </c>
      <c r="S15" s="7">
        <v>34.962499999999999</v>
      </c>
      <c r="T15" s="7">
        <f t="shared" si="7"/>
        <v>5.25</v>
      </c>
      <c r="U15" s="8">
        <v>357.125</v>
      </c>
      <c r="V15" s="8">
        <v>150</v>
      </c>
      <c r="W15" s="8">
        <v>2000</v>
      </c>
      <c r="X15" s="7">
        <v>11.15</v>
      </c>
      <c r="Y15" s="7">
        <v>25.324999999999999</v>
      </c>
      <c r="Z15" s="8">
        <v>548.75</v>
      </c>
      <c r="AA15" s="7">
        <v>50.300000000000004</v>
      </c>
      <c r="AB15" s="5" t="e">
        <v>#DIV/0!</v>
      </c>
      <c r="AC15" s="5" t="e">
        <v>#DIV/0!</v>
      </c>
      <c r="AD15" s="7">
        <v>27.874999999999996</v>
      </c>
      <c r="AE15" s="7">
        <v>29.387499999999996</v>
      </c>
      <c r="AF15" s="7">
        <v>34.675000000000004</v>
      </c>
      <c r="AG15" s="9">
        <f t="shared" si="0"/>
        <v>32.337499999999999</v>
      </c>
      <c r="AH15" s="10">
        <f t="shared" si="1"/>
        <v>1014.8861485625</v>
      </c>
      <c r="AI15" s="11">
        <f t="shared" si="2"/>
        <v>4077.9121875000001</v>
      </c>
      <c r="AJ15" s="12">
        <f t="shared" si="15"/>
        <v>10094.344536663993</v>
      </c>
      <c r="AK15" s="9">
        <v>50.300000000000004</v>
      </c>
      <c r="AL15" s="9">
        <f t="shared" si="8"/>
        <v>15.337500000000006</v>
      </c>
      <c r="AM15" s="13">
        <f t="shared" si="3"/>
        <v>17.856249999999999</v>
      </c>
      <c r="AN15" s="9">
        <f t="shared" si="4"/>
        <v>34.508196721311471</v>
      </c>
      <c r="AO15" s="9">
        <f t="shared" si="16"/>
        <v>52.5</v>
      </c>
      <c r="AP15" s="9">
        <f t="shared" si="9"/>
        <v>15.337500000000006</v>
      </c>
      <c r="AQ15" s="7">
        <f t="shared" si="10"/>
        <v>3.3124999999999929</v>
      </c>
      <c r="AR15" s="7">
        <f t="shared" si="5"/>
        <v>-3.7500000000000089E-2</v>
      </c>
      <c r="AS15" s="7">
        <f t="shared" si="11"/>
        <v>18.625000000000004</v>
      </c>
      <c r="AT15" s="6">
        <f t="shared" si="6"/>
        <v>10.094344536663993</v>
      </c>
      <c r="AU15" s="7">
        <f t="shared" si="18"/>
        <v>33.531431582361677</v>
      </c>
      <c r="AV15" s="7">
        <f t="shared" si="17"/>
        <v>-2.4685684176383234</v>
      </c>
      <c r="AW15" s="7">
        <f>AU15-Q15</f>
        <v>0.84393158236166954</v>
      </c>
      <c r="AX15" s="7">
        <f t="shared" si="12"/>
        <v>-8.7720792457145365</v>
      </c>
      <c r="AY15" s="7">
        <f t="shared" si="13"/>
        <v>-4.7720792457145365</v>
      </c>
      <c r="AZ15" s="7">
        <f t="shared" si="14"/>
        <v>4.8095792457145361</v>
      </c>
    </row>
    <row r="16" spans="1:52">
      <c r="A16" s="5">
        <v>9</v>
      </c>
      <c r="B16" s="6">
        <v>12.948214285714284</v>
      </c>
      <c r="C16" s="7">
        <v>57</v>
      </c>
      <c r="D16" s="7">
        <v>21.522222222222222</v>
      </c>
      <c r="E16" s="7">
        <v>37</v>
      </c>
      <c r="F16" s="6">
        <v>6.1000000000000005</v>
      </c>
      <c r="G16" s="7">
        <v>-4</v>
      </c>
      <c r="H16" s="7">
        <v>48.911111111111119</v>
      </c>
      <c r="I16" s="7">
        <v>57.488888888888887</v>
      </c>
      <c r="J16" s="7">
        <v>1.6999999999999997</v>
      </c>
      <c r="K16" s="7">
        <v>5.6222222222222236</v>
      </c>
      <c r="L16" s="7">
        <v>14.111111111111111</v>
      </c>
      <c r="M16" s="8">
        <v>179.33333333333334</v>
      </c>
      <c r="N16" s="7">
        <v>43.666666666666664</v>
      </c>
      <c r="O16" s="7">
        <v>-3.0444444444444443</v>
      </c>
      <c r="P16" s="7">
        <v>-4</v>
      </c>
      <c r="Q16" s="7">
        <v>33.788888888888891</v>
      </c>
      <c r="R16" s="7">
        <v>30.644444444444446</v>
      </c>
      <c r="S16" s="7">
        <v>35.900000000000006</v>
      </c>
      <c r="T16" s="7">
        <f t="shared" si="7"/>
        <v>5.25555555555556</v>
      </c>
      <c r="U16" s="8">
        <v>353</v>
      </c>
      <c r="V16" s="8">
        <v>150</v>
      </c>
      <c r="W16" s="8">
        <v>2000</v>
      </c>
      <c r="X16" s="7">
        <v>11.733333333333334</v>
      </c>
      <c r="Y16" s="7">
        <v>30.077777777777776</v>
      </c>
      <c r="Z16" s="8">
        <v>550</v>
      </c>
      <c r="AA16" s="7">
        <v>50.388888888888886</v>
      </c>
      <c r="AB16" s="5" t="e">
        <v>#DIV/0!</v>
      </c>
      <c r="AC16" s="5" t="e">
        <v>#DIV/0!</v>
      </c>
      <c r="AD16" s="7">
        <v>27.833333333333336</v>
      </c>
      <c r="AE16" s="7">
        <v>30.366666666666667</v>
      </c>
      <c r="AF16" s="7">
        <v>35.666666666666664</v>
      </c>
      <c r="AG16" s="9">
        <f t="shared" si="0"/>
        <v>33.272222222222226</v>
      </c>
      <c r="AH16" s="10">
        <f t="shared" si="1"/>
        <v>1014.4633669506173</v>
      </c>
      <c r="AI16" s="11">
        <f t="shared" si="2"/>
        <v>4078.7768055555557</v>
      </c>
      <c r="AJ16" s="12">
        <f t="shared" si="15"/>
        <v>10087.856867847324</v>
      </c>
      <c r="AK16" s="9">
        <v>50.388888888888886</v>
      </c>
      <c r="AL16" s="9">
        <f t="shared" si="8"/>
        <v>14.48888888888888</v>
      </c>
      <c r="AM16" s="13">
        <f t="shared" si="3"/>
        <v>17.649999999999999</v>
      </c>
      <c r="AN16" s="9">
        <f t="shared" si="4"/>
        <v>35.282331511839701</v>
      </c>
      <c r="AO16" s="9">
        <f t="shared" si="16"/>
        <v>52.5555555555556</v>
      </c>
      <c r="AP16" s="9">
        <f t="shared" si="9"/>
        <v>14.48888888888888</v>
      </c>
      <c r="AQ16" s="7">
        <f t="shared" si="10"/>
        <v>3.2111111111111086</v>
      </c>
      <c r="AR16" s="7">
        <f t="shared" si="5"/>
        <v>0</v>
      </c>
      <c r="AS16" s="7">
        <f t="shared" si="11"/>
        <v>16.999999999999996</v>
      </c>
      <c r="AT16" s="6">
        <f t="shared" si="6"/>
        <v>10.087856867847323</v>
      </c>
      <c r="AU16" s="7">
        <f t="shared" si="18"/>
        <v>34.4016041918334</v>
      </c>
      <c r="AV16" s="7">
        <f t="shared" si="17"/>
        <v>-2.5983958081666003</v>
      </c>
      <c r="AW16" s="7">
        <f>AU16-Q16</f>
        <v>0.61271530294450827</v>
      </c>
      <c r="AX16" s="7">
        <f t="shared" si="12"/>
        <v>-8.7720792457145365</v>
      </c>
      <c r="AY16" s="7">
        <f t="shared" si="13"/>
        <v>-4.7720792457145365</v>
      </c>
      <c r="AZ16" s="7">
        <f t="shared" si="14"/>
        <v>4.7720792457145365</v>
      </c>
    </row>
    <row r="17" spans="1:52">
      <c r="A17" s="5">
        <v>10</v>
      </c>
      <c r="B17" s="6">
        <v>14.386904761904763</v>
      </c>
      <c r="C17" s="7">
        <v>57</v>
      </c>
      <c r="D17" s="7">
        <v>22.1</v>
      </c>
      <c r="E17" s="7">
        <v>38</v>
      </c>
      <c r="F17" s="6">
        <v>6.1000000000000005</v>
      </c>
      <c r="G17" s="7">
        <v>-4</v>
      </c>
      <c r="H17" s="7">
        <v>51.375</v>
      </c>
      <c r="I17" s="7">
        <v>60.174999999999997</v>
      </c>
      <c r="J17" s="7">
        <v>1.6249999999999998</v>
      </c>
      <c r="K17" s="7">
        <v>5.7499999999999991</v>
      </c>
      <c r="L17" s="7">
        <v>14.875</v>
      </c>
      <c r="M17" s="8">
        <v>179.5</v>
      </c>
      <c r="N17" s="7">
        <v>45.625</v>
      </c>
      <c r="O17" s="7">
        <v>-3.0750000000000002</v>
      </c>
      <c r="P17" s="7">
        <v>-4.0375000000000005</v>
      </c>
      <c r="Q17" s="7">
        <v>34.799999999999997</v>
      </c>
      <c r="R17" s="7">
        <v>31.737500000000001</v>
      </c>
      <c r="S17" s="7">
        <v>36.987499999999997</v>
      </c>
      <c r="T17" s="7">
        <f t="shared" si="7"/>
        <v>5.2499999999999964</v>
      </c>
      <c r="U17" s="8">
        <v>351</v>
      </c>
      <c r="V17" s="8">
        <v>153.375</v>
      </c>
      <c r="W17" s="8">
        <v>2000</v>
      </c>
      <c r="X17" s="7">
        <v>12.700000000000001</v>
      </c>
      <c r="Y17" s="7">
        <v>31.75</v>
      </c>
      <c r="Z17" s="8">
        <v>547.5</v>
      </c>
      <c r="AA17" s="7">
        <v>50.399999999999991</v>
      </c>
      <c r="AB17" s="5" t="e">
        <v>#DIV/0!</v>
      </c>
      <c r="AC17" s="5" t="e">
        <v>#DIV/0!</v>
      </c>
      <c r="AD17" s="7">
        <v>27.8</v>
      </c>
      <c r="AE17" s="7">
        <v>31.399999999999995</v>
      </c>
      <c r="AF17" s="7">
        <v>36.700000000000003</v>
      </c>
      <c r="AG17" s="9">
        <f t="shared" si="0"/>
        <v>34.362499999999997</v>
      </c>
      <c r="AH17" s="10">
        <f t="shared" si="1"/>
        <v>1013.9640445625</v>
      </c>
      <c r="AI17" s="11">
        <f t="shared" si="2"/>
        <v>4079.7853125000001</v>
      </c>
      <c r="AJ17" s="12">
        <f t="shared" si="15"/>
        <v>10062.658036915333</v>
      </c>
      <c r="AK17" s="9">
        <v>50.399999999999991</v>
      </c>
      <c r="AL17" s="9">
        <f t="shared" si="8"/>
        <v>13.412499999999994</v>
      </c>
      <c r="AM17" s="13">
        <f t="shared" si="3"/>
        <v>17.55</v>
      </c>
      <c r="AN17" s="9">
        <f t="shared" si="4"/>
        <v>36.229508196721312</v>
      </c>
      <c r="AO17" s="9">
        <f t="shared" si="16"/>
        <v>52.499999999999964</v>
      </c>
      <c r="AP17" s="9">
        <f t="shared" si="9"/>
        <v>13.412499999999994</v>
      </c>
      <c r="AQ17" s="7">
        <f t="shared" si="10"/>
        <v>3.2000000000000028</v>
      </c>
      <c r="AR17" s="7">
        <f t="shared" si="5"/>
        <v>3.7500000000000533E-2</v>
      </c>
      <c r="AS17" s="7">
        <f t="shared" si="11"/>
        <v>16.249999999999996</v>
      </c>
      <c r="AT17" s="6">
        <f t="shared" si="6"/>
        <v>10.062658036915332</v>
      </c>
      <c r="AU17" s="7">
        <f t="shared" si="18"/>
        <v>35.44586116951595</v>
      </c>
      <c r="AV17" s="7">
        <f t="shared" si="17"/>
        <v>-2.5541388304840495</v>
      </c>
      <c r="AW17" s="7">
        <f>AU17-Q17</f>
        <v>0.64586116951595329</v>
      </c>
      <c r="AX17" s="7">
        <f t="shared" si="12"/>
        <v>-8.7720792457145365</v>
      </c>
      <c r="AY17" s="7">
        <f t="shared" si="13"/>
        <v>-4.7720792457145365</v>
      </c>
      <c r="AZ17" s="7">
        <f t="shared" si="14"/>
        <v>4.7345792457145359</v>
      </c>
    </row>
    <row r="18" spans="1:52">
      <c r="A18" s="5">
        <v>11</v>
      </c>
      <c r="B18" s="6">
        <v>15.825595238095238</v>
      </c>
      <c r="C18" s="7">
        <v>57</v>
      </c>
      <c r="D18" s="7">
        <v>22.655555555555551</v>
      </c>
      <c r="E18" s="7">
        <v>38.888888888888886</v>
      </c>
      <c r="F18" s="6">
        <v>6.1000000000000005</v>
      </c>
      <c r="G18" s="7">
        <v>-4</v>
      </c>
      <c r="H18" s="7">
        <v>53.511111111111113</v>
      </c>
      <c r="I18" s="7">
        <v>62.077777777777783</v>
      </c>
      <c r="J18" s="7">
        <v>1.6111111111111109</v>
      </c>
      <c r="K18" s="7">
        <v>5.9222222222222216</v>
      </c>
      <c r="L18" s="7">
        <v>15</v>
      </c>
      <c r="M18" s="8">
        <v>181</v>
      </c>
      <c r="N18" s="7">
        <v>46.888888888888886</v>
      </c>
      <c r="O18" s="7">
        <v>-3.0333333333333332</v>
      </c>
      <c r="P18" s="7">
        <v>-4</v>
      </c>
      <c r="Q18" s="7">
        <v>35.70000000000001</v>
      </c>
      <c r="R18" s="7">
        <v>32.688888888888897</v>
      </c>
      <c r="S18" s="7">
        <v>37.922222222222217</v>
      </c>
      <c r="T18" s="7">
        <f t="shared" si="7"/>
        <v>5.2333333333333201</v>
      </c>
      <c r="U18" s="8">
        <v>349</v>
      </c>
      <c r="V18" s="8">
        <v>168.77777777777777</v>
      </c>
      <c r="W18" s="8">
        <v>2000</v>
      </c>
      <c r="X18" s="7">
        <v>13.755555555555555</v>
      </c>
      <c r="Y18" s="7">
        <v>32.266666666666673</v>
      </c>
      <c r="Z18" s="8">
        <v>550</v>
      </c>
      <c r="AA18" s="7">
        <v>50.399999999999991</v>
      </c>
      <c r="AB18" s="5" t="e">
        <v>#DIV/0!</v>
      </c>
      <c r="AC18" s="5" t="e">
        <v>#DIV/0!</v>
      </c>
      <c r="AD18" s="7">
        <v>28.011111111111106</v>
      </c>
      <c r="AE18" s="7">
        <v>32.477777777777781</v>
      </c>
      <c r="AF18" s="7">
        <v>37.75555555555556</v>
      </c>
      <c r="AG18" s="9">
        <f t="shared" si="0"/>
        <v>35.305555555555557</v>
      </c>
      <c r="AH18" s="10">
        <f t="shared" si="1"/>
        <v>1013.5267774691358</v>
      </c>
      <c r="AI18" s="11">
        <f t="shared" si="2"/>
        <v>4080.6576388888889</v>
      </c>
      <c r="AJ18" s="12">
        <f t="shared" si="15"/>
        <v>10104.687116096615</v>
      </c>
      <c r="AK18" s="9">
        <v>50.399999999999991</v>
      </c>
      <c r="AL18" s="9">
        <f t="shared" si="8"/>
        <v>12.477777777777774</v>
      </c>
      <c r="AM18" s="13">
        <f t="shared" si="3"/>
        <v>17.45</v>
      </c>
      <c r="AN18" s="9">
        <f t="shared" si="4"/>
        <v>37.140255009107456</v>
      </c>
      <c r="AO18" s="9">
        <f t="shared" si="16"/>
        <v>52.333333333333201</v>
      </c>
      <c r="AP18" s="9">
        <f t="shared" si="9"/>
        <v>12.477777777777774</v>
      </c>
      <c r="AQ18" s="7">
        <f t="shared" si="10"/>
        <v>3.1888888888888758</v>
      </c>
      <c r="AR18" s="7">
        <f t="shared" si="5"/>
        <v>0</v>
      </c>
      <c r="AS18" s="7">
        <f t="shared" si="11"/>
        <v>16.111111111111111</v>
      </c>
      <c r="AT18" s="6">
        <f t="shared" si="6"/>
        <v>10.104687116096615</v>
      </c>
      <c r="AU18" s="7">
        <f t="shared" si="18"/>
        <v>36.429643370287408</v>
      </c>
      <c r="AV18" s="7">
        <f t="shared" si="17"/>
        <v>-2.4592455186014774</v>
      </c>
      <c r="AW18" s="7">
        <f>AU18-Q18</f>
        <v>0.72964337028739834</v>
      </c>
      <c r="AX18" s="7">
        <f t="shared" si="12"/>
        <v>-8.7720792457145365</v>
      </c>
      <c r="AY18" s="7">
        <f t="shared" si="13"/>
        <v>-4.7720792457145365</v>
      </c>
      <c r="AZ18" s="7">
        <f t="shared" si="14"/>
        <v>4.7720792457145365</v>
      </c>
    </row>
    <row r="19" spans="1:52">
      <c r="A19" s="5">
        <v>12</v>
      </c>
      <c r="B19" s="6">
        <v>17.264285714285712</v>
      </c>
      <c r="C19" s="7">
        <v>57</v>
      </c>
      <c r="D19" s="7">
        <v>23.177777777777777</v>
      </c>
      <c r="E19" s="7">
        <v>39.777777777777779</v>
      </c>
      <c r="F19" s="6">
        <v>6.1111111111111116</v>
      </c>
      <c r="G19" s="7">
        <v>-3.8888888888888888</v>
      </c>
      <c r="H19" s="7">
        <v>55.68888888888889</v>
      </c>
      <c r="I19" s="7">
        <v>63.911111111111104</v>
      </c>
      <c r="J19" s="7">
        <v>1.5333333333333334</v>
      </c>
      <c r="K19" s="7">
        <v>6.0777777777777793</v>
      </c>
      <c r="L19" s="7">
        <v>15.555555555555555</v>
      </c>
      <c r="M19" s="8">
        <v>180.22222222222223</v>
      </c>
      <c r="N19" s="7">
        <v>48.888888888888886</v>
      </c>
      <c r="O19" s="7">
        <v>-2.8999999999999995</v>
      </c>
      <c r="P19" s="7">
        <v>-3.9444444444444446</v>
      </c>
      <c r="Q19" s="7">
        <v>36.588888888888889</v>
      </c>
      <c r="R19" s="7">
        <v>33.655555555555551</v>
      </c>
      <c r="S19" s="7">
        <v>38.855555555555561</v>
      </c>
      <c r="T19" s="7">
        <f t="shared" si="7"/>
        <v>5.2000000000000099</v>
      </c>
      <c r="U19" s="8">
        <v>347.22222222222223</v>
      </c>
      <c r="V19" s="8">
        <v>186.22222222222223</v>
      </c>
      <c r="W19" s="8">
        <v>2000</v>
      </c>
      <c r="X19" s="7">
        <v>14.722222222222221</v>
      </c>
      <c r="Y19" s="7">
        <v>32.922222222222224</v>
      </c>
      <c r="Z19" s="8">
        <v>548.88888888888891</v>
      </c>
      <c r="AA19" s="7">
        <v>50.422222222222217</v>
      </c>
      <c r="AB19" s="5" t="e">
        <v>#DIV/0!</v>
      </c>
      <c r="AC19" s="5" t="e">
        <v>#DIV/0!</v>
      </c>
      <c r="AD19" s="7">
        <v>28.099999999999998</v>
      </c>
      <c r="AE19" s="7">
        <v>33.477777777777781</v>
      </c>
      <c r="AF19" s="7">
        <v>38.622222222222227</v>
      </c>
      <c r="AG19" s="9">
        <f t="shared" si="0"/>
        <v>36.25555555555556</v>
      </c>
      <c r="AH19" s="10">
        <f t="shared" si="1"/>
        <v>1013.0812549135803</v>
      </c>
      <c r="AI19" s="11">
        <f t="shared" si="2"/>
        <v>4081.5363888888887</v>
      </c>
      <c r="AJ19" s="12">
        <f t="shared" si="15"/>
        <v>10069.928005969108</v>
      </c>
      <c r="AK19" s="9">
        <v>50.422222222222217</v>
      </c>
      <c r="AL19" s="9">
        <f t="shared" si="8"/>
        <v>11.566666666666656</v>
      </c>
      <c r="AM19" s="13">
        <f t="shared" si="3"/>
        <v>17.361111111111111</v>
      </c>
      <c r="AN19" s="9">
        <f t="shared" si="4"/>
        <v>37.927272727272722</v>
      </c>
      <c r="AO19" s="9">
        <f t="shared" si="16"/>
        <v>52.000000000000099</v>
      </c>
      <c r="AP19" s="9">
        <f t="shared" si="9"/>
        <v>11.566666666666656</v>
      </c>
      <c r="AQ19" s="7">
        <f t="shared" si="10"/>
        <v>3.18888888888889</v>
      </c>
      <c r="AR19" s="7">
        <f t="shared" si="5"/>
        <v>5.5555555555555802E-2</v>
      </c>
      <c r="AS19" s="7">
        <f t="shared" si="11"/>
        <v>15.333333333333334</v>
      </c>
      <c r="AT19" s="6">
        <f t="shared" si="6"/>
        <v>10.069928005969109</v>
      </c>
      <c r="AU19" s="7">
        <f t="shared" si="18"/>
        <v>37.337008048186107</v>
      </c>
      <c r="AV19" s="7">
        <f t="shared" si="17"/>
        <v>-2.4407697295916719</v>
      </c>
      <c r="AW19" s="7">
        <f>AU19-Q19</f>
        <v>0.74811915929721806</v>
      </c>
      <c r="AX19" s="7">
        <f t="shared" si="12"/>
        <v>-8.7189732299189586</v>
      </c>
      <c r="AY19" s="7">
        <f t="shared" si="13"/>
        <v>-4.8300843410300693</v>
      </c>
      <c r="AZ19" s="7">
        <f t="shared" si="14"/>
        <v>4.774528785474514</v>
      </c>
    </row>
    <row r="20" spans="1:52">
      <c r="A20" s="5">
        <v>13</v>
      </c>
      <c r="B20" s="6">
        <v>18.702976190476189</v>
      </c>
      <c r="C20" s="7">
        <v>57</v>
      </c>
      <c r="D20" s="7">
        <v>23.75</v>
      </c>
      <c r="E20" s="7">
        <v>40.625</v>
      </c>
      <c r="F20" s="6">
        <v>6.1625000000000005</v>
      </c>
      <c r="G20" s="7">
        <v>-3.375</v>
      </c>
      <c r="H20" s="7">
        <v>57.550000000000004</v>
      </c>
      <c r="I20" s="7">
        <v>65.537500000000009</v>
      </c>
      <c r="J20" s="7">
        <v>1.5624999999999998</v>
      </c>
      <c r="K20" s="7">
        <v>6.1999999999999993</v>
      </c>
      <c r="L20" s="7">
        <v>16</v>
      </c>
      <c r="M20" s="8">
        <v>179.875</v>
      </c>
      <c r="N20" s="7">
        <v>50.5</v>
      </c>
      <c r="O20" s="7">
        <v>-2.7875000000000001</v>
      </c>
      <c r="P20" s="7">
        <v>-3.8625000000000003</v>
      </c>
      <c r="Q20" s="7">
        <v>37.462499999999999</v>
      </c>
      <c r="R20" s="7">
        <v>34.625</v>
      </c>
      <c r="S20" s="7">
        <v>39.712500000000006</v>
      </c>
      <c r="T20" s="7">
        <f t="shared" si="7"/>
        <v>5.0875000000000057</v>
      </c>
      <c r="U20" s="8">
        <v>346.5</v>
      </c>
      <c r="V20" s="8">
        <v>201.25</v>
      </c>
      <c r="W20" s="8">
        <v>2000</v>
      </c>
      <c r="X20" s="7">
        <v>15.712500000000002</v>
      </c>
      <c r="Y20" s="7">
        <v>33.1875</v>
      </c>
      <c r="Z20" s="8">
        <v>550</v>
      </c>
      <c r="AA20" s="7">
        <v>50.474999999999994</v>
      </c>
      <c r="AB20" s="5" t="e">
        <v>#DIV/0!</v>
      </c>
      <c r="AC20" s="5" t="e">
        <v>#DIV/0!</v>
      </c>
      <c r="AD20" s="7">
        <v>28.099999999999998</v>
      </c>
      <c r="AE20" s="7">
        <v>34.324999999999996</v>
      </c>
      <c r="AF20" s="7">
        <v>39.500000000000007</v>
      </c>
      <c r="AG20" s="9">
        <f t="shared" si="0"/>
        <v>37.168750000000003</v>
      </c>
      <c r="AH20" s="10">
        <f t="shared" si="1"/>
        <v>1012.648229015625</v>
      </c>
      <c r="AI20" s="11">
        <f t="shared" si="2"/>
        <v>4082.3810937500002</v>
      </c>
      <c r="AJ20" s="12">
        <f t="shared" si="15"/>
        <v>9849.8959610046859</v>
      </c>
      <c r="AK20" s="9">
        <v>50.474999999999994</v>
      </c>
      <c r="AL20" s="9">
        <f t="shared" si="8"/>
        <v>10.762499999999989</v>
      </c>
      <c r="AM20" s="13">
        <f t="shared" si="3"/>
        <v>17.324999999999999</v>
      </c>
      <c r="AN20" s="9">
        <f t="shared" si="4"/>
        <v>38.53955375253549</v>
      </c>
      <c r="AO20" s="9">
        <f t="shared" si="16"/>
        <v>50.875000000000057</v>
      </c>
      <c r="AP20" s="9">
        <f t="shared" si="9"/>
        <v>10.762499999999989</v>
      </c>
      <c r="AQ20" s="7">
        <f t="shared" si="10"/>
        <v>3.1625000000000014</v>
      </c>
      <c r="AR20" s="7">
        <f t="shared" si="5"/>
        <v>0.48750000000000027</v>
      </c>
      <c r="AS20" s="7">
        <f t="shared" si="11"/>
        <v>15.624999999999998</v>
      </c>
      <c r="AT20" s="6">
        <f t="shared" si="6"/>
        <v>9.8498959610046857</v>
      </c>
      <c r="AU20" s="7">
        <f t="shared" si="18"/>
        <v>38.312692286862784</v>
      </c>
      <c r="AV20" s="7">
        <f t="shared" si="17"/>
        <v>-2.3123077131372156</v>
      </c>
      <c r="AW20" s="7">
        <f>AU20-Q20</f>
        <v>0.85019228686278581</v>
      </c>
      <c r="AX20" s="7">
        <f t="shared" si="12"/>
        <v>-8.4742640980952331</v>
      </c>
      <c r="AY20" s="7">
        <f t="shared" si="13"/>
        <v>-5.0992640980952331</v>
      </c>
      <c r="AZ20" s="7">
        <f t="shared" si="14"/>
        <v>4.6117640980952324</v>
      </c>
    </row>
    <row r="21" spans="1:52">
      <c r="A21" s="5">
        <v>14</v>
      </c>
      <c r="B21" s="6">
        <v>20.141666666666666</v>
      </c>
      <c r="C21" s="7">
        <v>57</v>
      </c>
      <c r="D21" s="7">
        <v>24.166666666666671</v>
      </c>
      <c r="E21" s="7">
        <v>41.333333333333336</v>
      </c>
      <c r="F21" s="6">
        <v>6.2000000000000011</v>
      </c>
      <c r="G21" s="7">
        <v>-3</v>
      </c>
      <c r="H21" s="7">
        <v>59.088888888888881</v>
      </c>
      <c r="I21" s="7">
        <v>67.088888888888903</v>
      </c>
      <c r="J21" s="7">
        <v>1.5999999999999999</v>
      </c>
      <c r="K21" s="7">
        <v>6.3444444444444441</v>
      </c>
      <c r="L21" s="7">
        <v>16.333333333333332</v>
      </c>
      <c r="M21" s="8">
        <v>179</v>
      </c>
      <c r="N21" s="7">
        <v>52</v>
      </c>
      <c r="O21" s="7">
        <v>-2.677777777777778</v>
      </c>
      <c r="P21" s="7">
        <v>-3.7666666666666666</v>
      </c>
      <c r="Q21" s="7">
        <v>38.18888888888889</v>
      </c>
      <c r="R21" s="7">
        <v>35.44444444444445</v>
      </c>
      <c r="S21" s="7">
        <v>40.555555555555557</v>
      </c>
      <c r="T21" s="7">
        <f t="shared" si="7"/>
        <v>5.1111111111111072</v>
      </c>
      <c r="U21" s="8">
        <v>346.33333333333331</v>
      </c>
      <c r="V21" s="8">
        <v>216.22222222222223</v>
      </c>
      <c r="W21" s="8">
        <v>2000</v>
      </c>
      <c r="X21" s="7">
        <v>16.399999999999995</v>
      </c>
      <c r="Y21" s="7">
        <v>33.700000000000003</v>
      </c>
      <c r="Z21" s="8">
        <v>550</v>
      </c>
      <c r="AA21" s="7">
        <v>50.399999999999991</v>
      </c>
      <c r="AB21" s="5" t="e">
        <v>#DIV/0!</v>
      </c>
      <c r="AC21" s="5" t="e">
        <v>#DIV/0!</v>
      </c>
      <c r="AD21" s="7">
        <v>28.055555555555557</v>
      </c>
      <c r="AE21" s="7">
        <v>35.344444444444441</v>
      </c>
      <c r="AF21" s="7">
        <v>40.422222222222231</v>
      </c>
      <c r="AG21" s="9">
        <f t="shared" si="0"/>
        <v>38</v>
      </c>
      <c r="AH21" s="10">
        <f t="shared" si="1"/>
        <v>1012.25</v>
      </c>
      <c r="AI21" s="11">
        <f t="shared" si="2"/>
        <v>4083.15</v>
      </c>
      <c r="AJ21" s="12">
        <f t="shared" si="15"/>
        <v>9877.9327456404244</v>
      </c>
      <c r="AK21" s="9">
        <v>50.399999999999991</v>
      </c>
      <c r="AL21" s="9">
        <f t="shared" si="8"/>
        <v>9.8444444444444343</v>
      </c>
      <c r="AM21" s="13">
        <f t="shared" si="3"/>
        <v>17.316666666666666</v>
      </c>
      <c r="AN21" s="9">
        <f t="shared" si="4"/>
        <v>38.978494623655912</v>
      </c>
      <c r="AO21" s="9">
        <f t="shared" si="16"/>
        <v>51.111111111111072</v>
      </c>
      <c r="AP21" s="9">
        <f t="shared" si="9"/>
        <v>9.8444444444444343</v>
      </c>
      <c r="AQ21" s="7">
        <f t="shared" si="10"/>
        <v>3.1444444444444457</v>
      </c>
      <c r="AR21" s="7">
        <f t="shared" si="5"/>
        <v>0.76666666666666661</v>
      </c>
      <c r="AS21" s="7">
        <f t="shared" si="11"/>
        <v>15.999999999999998</v>
      </c>
      <c r="AT21" s="6">
        <f t="shared" si="6"/>
        <v>9.8779327456404236</v>
      </c>
      <c r="AU21" s="7">
        <f t="shared" si="18"/>
        <v>39.01138424205098</v>
      </c>
      <c r="AV21" s="7">
        <f t="shared" si="17"/>
        <v>-2.3219490912823559</v>
      </c>
      <c r="AW21" s="7">
        <f>AU21-Q21</f>
        <v>0.82249535316208977</v>
      </c>
      <c r="AX21" s="7">
        <f t="shared" si="12"/>
        <v>-8.2966248202644124</v>
      </c>
      <c r="AY21" s="7">
        <f t="shared" si="13"/>
        <v>-5.2966248202644124</v>
      </c>
      <c r="AZ21" s="7">
        <f t="shared" si="14"/>
        <v>4.5299581535977458</v>
      </c>
    </row>
    <row r="22" spans="1:52">
      <c r="A22" s="5">
        <v>15</v>
      </c>
      <c r="B22" s="6">
        <v>21.580357142857142</v>
      </c>
      <c r="C22" s="7">
        <v>57</v>
      </c>
      <c r="D22" s="7">
        <v>24.666666666666668</v>
      </c>
      <c r="E22" s="7">
        <v>42.222222222222221</v>
      </c>
      <c r="F22" s="6">
        <v>6.2000000000000011</v>
      </c>
      <c r="G22" s="7">
        <v>-3</v>
      </c>
      <c r="H22" s="7">
        <v>60.43333333333333</v>
      </c>
      <c r="I22" s="7">
        <v>68.599999999999994</v>
      </c>
      <c r="J22" s="7">
        <v>1.6999999999999997</v>
      </c>
      <c r="K22" s="7">
        <v>6.5111111111111111</v>
      </c>
      <c r="L22" s="7">
        <v>17</v>
      </c>
      <c r="M22" s="8">
        <v>179</v>
      </c>
      <c r="N22" s="7">
        <v>53.666666666666664</v>
      </c>
      <c r="O22" s="7">
        <v>-2.5444444444444447</v>
      </c>
      <c r="P22" s="7">
        <v>-3.6222222222222222</v>
      </c>
      <c r="Q22" s="7">
        <v>38.977777777777781</v>
      </c>
      <c r="R22" s="7">
        <v>36.411111111111119</v>
      </c>
      <c r="S22" s="7">
        <v>41.377777777777787</v>
      </c>
      <c r="T22" s="7">
        <f t="shared" si="7"/>
        <v>4.9666666666666686</v>
      </c>
      <c r="U22" s="8">
        <v>344.33333333333331</v>
      </c>
      <c r="V22" s="8">
        <v>231.77777777777777</v>
      </c>
      <c r="W22" s="8">
        <v>2000</v>
      </c>
      <c r="X22" s="7">
        <v>17.222222222222221</v>
      </c>
      <c r="Y22" s="7">
        <v>34.222222222222214</v>
      </c>
      <c r="Z22" s="8">
        <v>547.77777777777783</v>
      </c>
      <c r="AA22" s="7">
        <v>50.399999999999991</v>
      </c>
      <c r="AB22" s="5" t="e">
        <v>#DIV/0!</v>
      </c>
      <c r="AC22" s="5" t="e">
        <v>#DIV/0!</v>
      </c>
      <c r="AD22" s="7">
        <v>28.033333333333339</v>
      </c>
      <c r="AE22" s="7">
        <v>36.111111111111107</v>
      </c>
      <c r="AF22" s="7">
        <v>41.166666666666664</v>
      </c>
      <c r="AG22" s="9">
        <f t="shared" si="0"/>
        <v>38.894444444444453</v>
      </c>
      <c r="AH22" s="10">
        <f t="shared" si="1"/>
        <v>1011.8171743580247</v>
      </c>
      <c r="AI22" s="11">
        <f t="shared" si="2"/>
        <v>4083.9773611111113</v>
      </c>
      <c r="AJ22" s="12">
        <f t="shared" si="15"/>
        <v>9589.0123311796306</v>
      </c>
      <c r="AK22" s="9">
        <v>50.399999999999991</v>
      </c>
      <c r="AL22" s="9">
        <f t="shared" si="8"/>
        <v>9.0222222222222044</v>
      </c>
      <c r="AM22" s="13">
        <f t="shared" si="3"/>
        <v>17.216666666666665</v>
      </c>
      <c r="AN22" s="9">
        <f t="shared" si="4"/>
        <v>39.784946236559136</v>
      </c>
      <c r="AO22" s="9">
        <f t="shared" si="16"/>
        <v>49.666666666666686</v>
      </c>
      <c r="AP22" s="9">
        <f t="shared" si="9"/>
        <v>9.0222222222222044</v>
      </c>
      <c r="AQ22" s="7">
        <f t="shared" si="10"/>
        <v>3.24444444444444</v>
      </c>
      <c r="AR22" s="7">
        <f t="shared" si="5"/>
        <v>0.62222222222222223</v>
      </c>
      <c r="AS22" s="7">
        <f t="shared" si="11"/>
        <v>16.999999999999996</v>
      </c>
      <c r="AT22" s="6">
        <f t="shared" si="6"/>
        <v>9.5890123311796298</v>
      </c>
      <c r="AU22" s="7">
        <f t="shared" si="18"/>
        <v>39.837201969865703</v>
      </c>
      <c r="AV22" s="7">
        <f t="shared" si="17"/>
        <v>-2.3850202523565187</v>
      </c>
      <c r="AW22" s="7">
        <f>AU22-Q22</f>
        <v>0.85942419208792131</v>
      </c>
      <c r="AX22" s="7">
        <f t="shared" si="12"/>
        <v>-8.2966248202644124</v>
      </c>
      <c r="AY22" s="7">
        <f t="shared" si="13"/>
        <v>-5.2966248202644124</v>
      </c>
      <c r="AZ22" s="7">
        <f t="shared" si="14"/>
        <v>4.6744025980421906</v>
      </c>
    </row>
    <row r="23" spans="1:52">
      <c r="A23" s="15">
        <v>16</v>
      </c>
      <c r="B23" s="6">
        <v>23.019047619047619</v>
      </c>
      <c r="C23" s="7">
        <v>57</v>
      </c>
      <c r="D23" s="7">
        <v>25.200000000000003</v>
      </c>
      <c r="E23" s="7">
        <v>43</v>
      </c>
      <c r="F23" s="6">
        <v>6.2000000000000011</v>
      </c>
      <c r="G23" s="7">
        <v>-3</v>
      </c>
      <c r="H23" s="7">
        <v>61.324999999999996</v>
      </c>
      <c r="I23" s="7">
        <v>69.525000000000006</v>
      </c>
      <c r="J23" s="7">
        <v>1.6999999999999997</v>
      </c>
      <c r="K23" s="7">
        <v>6.6625000000000005</v>
      </c>
      <c r="L23" s="7">
        <v>17.125</v>
      </c>
      <c r="M23" s="8">
        <v>179</v>
      </c>
      <c r="N23" s="7">
        <v>55.375</v>
      </c>
      <c r="O23" s="7">
        <v>-2.5</v>
      </c>
      <c r="P23" s="7">
        <v>-3.55</v>
      </c>
      <c r="Q23" s="7">
        <v>39.725000000000009</v>
      </c>
      <c r="R23" s="7">
        <v>37.287500000000001</v>
      </c>
      <c r="S23" s="7">
        <v>42.287500000000001</v>
      </c>
      <c r="T23" s="7">
        <f t="shared" si="7"/>
        <v>5</v>
      </c>
      <c r="U23" s="8">
        <v>342.25</v>
      </c>
      <c r="V23" s="8">
        <v>246.375</v>
      </c>
      <c r="W23" s="8">
        <v>2000</v>
      </c>
      <c r="X23" s="7">
        <v>18.1875</v>
      </c>
      <c r="Y23" s="7">
        <v>34.725000000000001</v>
      </c>
      <c r="Z23" s="8">
        <v>550</v>
      </c>
      <c r="AA23" s="7">
        <v>50.399999999999991</v>
      </c>
      <c r="AB23" s="5" t="e">
        <v>#DIV/0!</v>
      </c>
      <c r="AC23" s="5" t="e">
        <v>#DIV/0!</v>
      </c>
      <c r="AD23" s="7">
        <v>28.05</v>
      </c>
      <c r="AE23" s="7">
        <v>37.074999999999996</v>
      </c>
      <c r="AF23" s="7">
        <v>42.137499999999996</v>
      </c>
      <c r="AG23" s="9">
        <f t="shared" si="0"/>
        <v>39.787500000000001</v>
      </c>
      <c r="AH23" s="10">
        <f t="shared" si="1"/>
        <v>1011.3805510625</v>
      </c>
      <c r="AI23" s="11">
        <f t="shared" si="2"/>
        <v>4084.8034375000002</v>
      </c>
      <c r="AJ23" s="12">
        <f t="shared" si="15"/>
        <v>9656.8921318667399</v>
      </c>
      <c r="AK23" s="9">
        <v>50.399999999999991</v>
      </c>
      <c r="AL23" s="9">
        <f t="shared" si="8"/>
        <v>8.1124999999999901</v>
      </c>
      <c r="AM23" s="13">
        <f t="shared" si="3"/>
        <v>17.112500000000001</v>
      </c>
      <c r="AN23" s="9">
        <f t="shared" si="4"/>
        <v>40.645161290322577</v>
      </c>
      <c r="AO23" s="9">
        <f t="shared" si="16"/>
        <v>50</v>
      </c>
      <c r="AP23" s="9">
        <f t="shared" si="9"/>
        <v>8.1124999999999901</v>
      </c>
      <c r="AQ23" s="7">
        <f t="shared" si="10"/>
        <v>3.2749999999999915</v>
      </c>
      <c r="AR23" s="7">
        <f t="shared" si="5"/>
        <v>0.54999999999999982</v>
      </c>
      <c r="AS23" s="7">
        <f t="shared" si="11"/>
        <v>16.999999999999996</v>
      </c>
      <c r="AT23" s="6">
        <f t="shared" si="6"/>
        <v>9.6568921318667407</v>
      </c>
      <c r="AU23" s="7">
        <f t="shared" si="18"/>
        <v>40.703424307861752</v>
      </c>
      <c r="AV23" s="7">
        <f t="shared" si="17"/>
        <v>-2.2965756921382479</v>
      </c>
      <c r="AW23" s="7">
        <f>AU23-Q23</f>
        <v>0.97842430786174361</v>
      </c>
      <c r="AX23" s="7">
        <f t="shared" si="12"/>
        <v>-8.2966248202644124</v>
      </c>
      <c r="AY23" s="7">
        <f t="shared" si="13"/>
        <v>-5.2966248202644124</v>
      </c>
      <c r="AZ23" s="7">
        <f t="shared" si="14"/>
        <v>4.7466248202644126</v>
      </c>
    </row>
    <row r="24" spans="1:52">
      <c r="A24" s="14">
        <v>17</v>
      </c>
      <c r="B24" s="6">
        <v>24.457738095238092</v>
      </c>
      <c r="C24" s="7">
        <v>57</v>
      </c>
      <c r="D24" s="7">
        <v>25.7</v>
      </c>
      <c r="E24" s="7">
        <v>43.888888888888886</v>
      </c>
      <c r="F24" s="6">
        <v>6.2222222222222223</v>
      </c>
      <c r="G24" s="7">
        <v>-3</v>
      </c>
      <c r="H24" s="7">
        <v>62.188888888888883</v>
      </c>
      <c r="I24" s="7">
        <v>70.36666666666666</v>
      </c>
      <c r="J24" s="7">
        <v>1.711111111111111</v>
      </c>
      <c r="K24" s="7">
        <v>6.8333333333333321</v>
      </c>
      <c r="L24" s="7">
        <v>18</v>
      </c>
      <c r="M24" s="8">
        <v>179</v>
      </c>
      <c r="N24" s="7">
        <v>56.555555555555557</v>
      </c>
      <c r="O24" s="7">
        <v>-2.3777777777777782</v>
      </c>
      <c r="P24" s="7">
        <v>-3.4444444444444442</v>
      </c>
      <c r="Q24" s="7">
        <v>40.511111111111113</v>
      </c>
      <c r="R24" s="7">
        <v>38.144444444444439</v>
      </c>
      <c r="S24" s="7">
        <v>43.000000000000007</v>
      </c>
      <c r="T24" s="7">
        <f t="shared" si="7"/>
        <v>4.8555555555555685</v>
      </c>
      <c r="U24" s="8">
        <v>341.88888888888891</v>
      </c>
      <c r="V24" s="8">
        <v>259.44444444444446</v>
      </c>
      <c r="W24" s="8">
        <v>2000</v>
      </c>
      <c r="X24" s="7">
        <v>19.055555555555557</v>
      </c>
      <c r="Y24" s="7">
        <v>35.022222222222211</v>
      </c>
      <c r="Z24" s="8">
        <v>550</v>
      </c>
      <c r="AA24" s="7">
        <v>50.399999999999991</v>
      </c>
      <c r="AB24" s="5" t="e">
        <v>#DIV/0!</v>
      </c>
      <c r="AC24" s="5" t="e">
        <v>#DIV/0!</v>
      </c>
      <c r="AD24" s="7">
        <v>27.722222222222221</v>
      </c>
      <c r="AE24" s="7">
        <v>37.844444444444449</v>
      </c>
      <c r="AF24" s="7">
        <v>42.711111111111109</v>
      </c>
      <c r="AG24" s="9">
        <f t="shared" si="0"/>
        <v>40.572222222222223</v>
      </c>
      <c r="AH24" s="10">
        <f t="shared" si="1"/>
        <v>1010.9932065061729</v>
      </c>
      <c r="AI24" s="11">
        <f t="shared" si="2"/>
        <v>4085.5293055555558</v>
      </c>
      <c r="AJ24" s="12">
        <f t="shared" si="15"/>
        <v>9266.4264934298226</v>
      </c>
      <c r="AK24" s="9">
        <v>50.399999999999991</v>
      </c>
      <c r="AL24" s="9">
        <f t="shared" si="8"/>
        <v>7.3999999999999844</v>
      </c>
      <c r="AM24" s="13">
        <f t="shared" si="3"/>
        <v>17.094444444444445</v>
      </c>
      <c r="AN24" s="9">
        <f t="shared" si="4"/>
        <v>41.303571428571431</v>
      </c>
      <c r="AO24" s="9">
        <f t="shared" si="16"/>
        <v>48.555555555555685</v>
      </c>
      <c r="AP24" s="9">
        <f t="shared" si="9"/>
        <v>7.3999999999999844</v>
      </c>
      <c r="AQ24" s="7">
        <f t="shared" si="10"/>
        <v>3.3777777777777729</v>
      </c>
      <c r="AR24" s="7">
        <f t="shared" si="5"/>
        <v>0.4444444444444442</v>
      </c>
      <c r="AS24" s="7">
        <f t="shared" si="11"/>
        <v>17.111111111111111</v>
      </c>
      <c r="AT24" s="6">
        <f t="shared" si="6"/>
        <v>9.2664264934298224</v>
      </c>
      <c r="AU24" s="7">
        <f t="shared" si="18"/>
        <v>41.502258142483555</v>
      </c>
      <c r="AV24" s="7">
        <f t="shared" si="17"/>
        <v>-2.3866307464053307</v>
      </c>
      <c r="AW24" s="7">
        <f>AU24-Q24</f>
        <v>0.9911470313724422</v>
      </c>
      <c r="AX24" s="7">
        <f t="shared" si="12"/>
        <v>-8.1917246791438743</v>
      </c>
      <c r="AY24" s="7">
        <f t="shared" si="13"/>
        <v>-5.1917246791438743</v>
      </c>
      <c r="AZ24" s="7">
        <f t="shared" si="14"/>
        <v>4.7472802346994296</v>
      </c>
    </row>
    <row r="25" spans="1:52">
      <c r="A25" s="5">
        <v>18</v>
      </c>
      <c r="B25" s="6">
        <v>25.896428571428569</v>
      </c>
      <c r="C25" s="7">
        <v>57</v>
      </c>
      <c r="D25" s="7">
        <v>25.544444444444444</v>
      </c>
      <c r="E25" s="7">
        <v>43.555555555555557</v>
      </c>
      <c r="F25" s="6">
        <v>6.2333333333333343</v>
      </c>
      <c r="G25" s="7">
        <v>-3</v>
      </c>
      <c r="H25" s="7">
        <v>63.133333333333326</v>
      </c>
      <c r="I25" s="7">
        <v>71.344444444444449</v>
      </c>
      <c r="J25" s="7">
        <v>1.7777777777777781</v>
      </c>
      <c r="K25" s="7">
        <v>6.822222222222222</v>
      </c>
      <c r="L25" s="7">
        <v>17.777777777777779</v>
      </c>
      <c r="M25" s="8">
        <v>180.77777777777777</v>
      </c>
      <c r="N25" s="7">
        <v>57.555555555555557</v>
      </c>
      <c r="O25" s="7">
        <v>-2.3555555555555552</v>
      </c>
      <c r="P25" s="7">
        <v>-3.3999999999999995</v>
      </c>
      <c r="Q25" s="7">
        <v>40.855555555555554</v>
      </c>
      <c r="R25" s="7">
        <v>37.866666666666667</v>
      </c>
      <c r="S25" s="7">
        <v>43.011111111111106</v>
      </c>
      <c r="T25" s="7">
        <f t="shared" si="7"/>
        <v>5.1444444444444386</v>
      </c>
      <c r="U25" s="8">
        <v>339.88888888888891</v>
      </c>
      <c r="V25" s="8">
        <v>273.55555555555554</v>
      </c>
      <c r="W25" s="8">
        <v>2000</v>
      </c>
      <c r="X25" s="7">
        <v>19.777777777777779</v>
      </c>
      <c r="Y25" s="7">
        <v>34.622222222222227</v>
      </c>
      <c r="Z25" s="8">
        <v>548.88888888888891</v>
      </c>
      <c r="AA25" s="7">
        <v>50.344444444444441</v>
      </c>
      <c r="AB25" s="5" t="e">
        <v>#DIV/0!</v>
      </c>
      <c r="AC25" s="5" t="e">
        <v>#DIV/0!</v>
      </c>
      <c r="AD25" s="7">
        <v>27.900000000000002</v>
      </c>
      <c r="AE25" s="7">
        <v>38.31111111111111</v>
      </c>
      <c r="AF25" s="7">
        <v>43.400000000000006</v>
      </c>
      <c r="AG25" s="9">
        <f t="shared" si="0"/>
        <v>40.438888888888883</v>
      </c>
      <c r="AH25" s="10">
        <f t="shared" si="1"/>
        <v>1011.0592639876543</v>
      </c>
      <c r="AI25" s="11">
        <f t="shared" si="2"/>
        <v>4085.4059722222223</v>
      </c>
      <c r="AJ25" s="12">
        <f t="shared" si="15"/>
        <v>9881.0538636941346</v>
      </c>
      <c r="AK25" s="9">
        <v>50.344444444444441</v>
      </c>
      <c r="AL25" s="9">
        <f t="shared" si="8"/>
        <v>7.3333333333333357</v>
      </c>
      <c r="AM25" s="13">
        <f t="shared" si="3"/>
        <v>16.994444444444447</v>
      </c>
      <c r="AN25" s="9">
        <f t="shared" si="4"/>
        <v>40.980392156862742</v>
      </c>
      <c r="AO25" s="9">
        <f t="shared" si="16"/>
        <v>51.444444444444386</v>
      </c>
      <c r="AP25" s="9">
        <f t="shared" si="9"/>
        <v>7.3333333333333357</v>
      </c>
      <c r="AQ25" s="7">
        <f t="shared" si="10"/>
        <v>2.7000000000000028</v>
      </c>
      <c r="AR25" s="7">
        <f t="shared" si="5"/>
        <v>0.39999999999999947</v>
      </c>
      <c r="AS25" s="7">
        <f t="shared" si="11"/>
        <v>17.777777777777782</v>
      </c>
      <c r="AT25" s="6">
        <f t="shared" si="6"/>
        <v>9.8810538636941345</v>
      </c>
      <c r="AU25" s="7">
        <f t="shared" si="18"/>
        <v>41.255078381222972</v>
      </c>
      <c r="AV25" s="7">
        <f t="shared" si="17"/>
        <v>-2.3004771743325847</v>
      </c>
      <c r="AW25" s="7">
        <f>AU25-Q25</f>
        <v>0.39952282566741815</v>
      </c>
      <c r="AX25" s="7">
        <f t="shared" si="12"/>
        <v>-8.1393765572053951</v>
      </c>
      <c r="AY25" s="7">
        <f t="shared" si="13"/>
        <v>-5.1393765572053951</v>
      </c>
      <c r="AZ25" s="7">
        <f t="shared" si="14"/>
        <v>4.7393765572053956</v>
      </c>
    </row>
    <row r="26" spans="1:52">
      <c r="A26" s="5">
        <v>19</v>
      </c>
      <c r="B26" s="6">
        <v>27.335119047619049</v>
      </c>
      <c r="C26" s="7">
        <v>57</v>
      </c>
      <c r="D26" s="7">
        <v>25.262500000000003</v>
      </c>
      <c r="E26" s="7">
        <v>43.125</v>
      </c>
      <c r="F26" s="6">
        <v>6.2000000000000011</v>
      </c>
      <c r="G26" s="7">
        <v>-3</v>
      </c>
      <c r="H26" s="7">
        <v>62.712499999999999</v>
      </c>
      <c r="I26" s="7">
        <v>70.8</v>
      </c>
      <c r="J26" s="7">
        <v>1.8000000000000003</v>
      </c>
      <c r="K26" s="7">
        <v>6.7749999999999995</v>
      </c>
      <c r="L26" s="7">
        <v>17.875</v>
      </c>
      <c r="M26" s="8">
        <v>183</v>
      </c>
      <c r="N26" s="7">
        <v>55.875</v>
      </c>
      <c r="O26" s="7">
        <v>-2.4750000000000001</v>
      </c>
      <c r="P26" s="7">
        <v>-3.4874999999999998</v>
      </c>
      <c r="Q26" s="7">
        <v>40.075000000000003</v>
      </c>
      <c r="R26" s="7">
        <v>37.200000000000003</v>
      </c>
      <c r="S26" s="7">
        <v>42.375000000000007</v>
      </c>
      <c r="T26" s="7">
        <f t="shared" si="7"/>
        <v>5.1750000000000043</v>
      </c>
      <c r="U26" s="8">
        <v>336</v>
      </c>
      <c r="V26" s="8">
        <v>279.125</v>
      </c>
      <c r="W26" s="8">
        <v>2000</v>
      </c>
      <c r="X26" s="7">
        <v>20.212500000000002</v>
      </c>
      <c r="Y26" s="7">
        <v>31.2</v>
      </c>
      <c r="Z26" s="8">
        <v>550</v>
      </c>
      <c r="AA26" s="7">
        <v>50.300000000000004</v>
      </c>
      <c r="AB26" s="5" t="e">
        <v>#DIV/0!</v>
      </c>
      <c r="AC26" s="5" t="e">
        <v>#DIV/0!</v>
      </c>
      <c r="AD26" s="7">
        <v>27.900000000000002</v>
      </c>
      <c r="AE26" s="7">
        <v>37.075000000000003</v>
      </c>
      <c r="AF26" s="7">
        <v>42.274999999999999</v>
      </c>
      <c r="AG26" s="9">
        <f t="shared" si="0"/>
        <v>39.787500000000009</v>
      </c>
      <c r="AH26" s="10">
        <f t="shared" si="1"/>
        <v>1011.3805510625</v>
      </c>
      <c r="AI26" s="11">
        <f t="shared" si="2"/>
        <v>4084.8034375000002</v>
      </c>
      <c r="AJ26" s="12">
        <f t="shared" si="15"/>
        <v>9941.4347823832486</v>
      </c>
      <c r="AK26" s="9">
        <v>50.300000000000004</v>
      </c>
      <c r="AL26" s="9">
        <f t="shared" si="8"/>
        <v>7.9249999999999972</v>
      </c>
      <c r="AM26" s="13">
        <f t="shared" si="3"/>
        <v>16.8</v>
      </c>
      <c r="AN26" s="9">
        <f t="shared" si="4"/>
        <v>40.74596774193548</v>
      </c>
      <c r="AO26" s="9">
        <f t="shared" si="16"/>
        <v>51.750000000000043</v>
      </c>
      <c r="AP26" s="9">
        <f t="shared" si="9"/>
        <v>7.9249999999999972</v>
      </c>
      <c r="AQ26" s="7">
        <f t="shared" si="10"/>
        <v>3.0499999999999972</v>
      </c>
      <c r="AR26" s="7">
        <f t="shared" si="5"/>
        <v>0.48749999999999982</v>
      </c>
      <c r="AS26" s="7">
        <f t="shared" si="11"/>
        <v>18.000000000000004</v>
      </c>
      <c r="AT26" s="6">
        <f t="shared" si="6"/>
        <v>9.941434782383249</v>
      </c>
      <c r="AU26" s="7">
        <f t="shared" si="18"/>
        <v>40.80397007844627</v>
      </c>
      <c r="AV26" s="7">
        <f t="shared" si="17"/>
        <v>-2.3210299215537304</v>
      </c>
      <c r="AW26" s="7">
        <f>AU26-Q26</f>
        <v>0.72897007844626671</v>
      </c>
      <c r="AX26" s="7">
        <f t="shared" si="12"/>
        <v>-8.2966248202644124</v>
      </c>
      <c r="AY26" s="7">
        <f t="shared" si="13"/>
        <v>-5.2966248202644124</v>
      </c>
      <c r="AZ26" s="7">
        <f t="shared" si="14"/>
        <v>4.8091248202644126</v>
      </c>
    </row>
    <row r="27" spans="1:52">
      <c r="A27" s="5">
        <v>20</v>
      </c>
      <c r="B27" s="6">
        <v>28.773809523809526</v>
      </c>
      <c r="C27" s="7">
        <v>57</v>
      </c>
      <c r="D27" s="7">
        <v>26.177777777777777</v>
      </c>
      <c r="E27" s="7">
        <v>44.555555555555557</v>
      </c>
      <c r="F27" s="6">
        <v>6.2444444444444436</v>
      </c>
      <c r="G27" s="7">
        <v>-3</v>
      </c>
      <c r="H27" s="7">
        <v>63.277777777777779</v>
      </c>
      <c r="I27" s="7">
        <v>70.788888888888906</v>
      </c>
      <c r="J27" s="7">
        <v>1.8000000000000003</v>
      </c>
      <c r="K27" s="7">
        <v>7.0222222222222221</v>
      </c>
      <c r="L27" s="7">
        <v>18</v>
      </c>
      <c r="M27" s="8">
        <v>180.33333333333334</v>
      </c>
      <c r="N27" s="7">
        <v>55.888888888888886</v>
      </c>
      <c r="O27" s="7">
        <v>-2.3888888888888893</v>
      </c>
      <c r="P27" s="7">
        <v>-3.4222222222222221</v>
      </c>
      <c r="Q27" s="7">
        <v>41.111111111111114</v>
      </c>
      <c r="R27" s="7">
        <v>38.766666666666666</v>
      </c>
      <c r="S27" s="7">
        <v>43.699999999999996</v>
      </c>
      <c r="T27" s="7">
        <f t="shared" si="7"/>
        <v>4.93333333333333</v>
      </c>
      <c r="U27" s="8">
        <v>338.11111111111109</v>
      </c>
      <c r="V27" s="8">
        <v>289</v>
      </c>
      <c r="W27" s="8">
        <v>2000</v>
      </c>
      <c r="X27" s="7">
        <v>20.577777777777779</v>
      </c>
      <c r="Y27" s="7">
        <v>33.288888888888891</v>
      </c>
      <c r="Z27" s="8">
        <v>551.11111111111109</v>
      </c>
      <c r="AA27" s="7">
        <v>50.300000000000004</v>
      </c>
      <c r="AB27" s="5" t="e">
        <v>#DIV/0!</v>
      </c>
      <c r="AC27" s="5" t="e">
        <v>#DIV/0!</v>
      </c>
      <c r="AD27" s="7">
        <v>28.033333333333328</v>
      </c>
      <c r="AE27" s="7">
        <v>38.355555555555561</v>
      </c>
      <c r="AF27" s="7">
        <v>43.288888888888891</v>
      </c>
      <c r="AG27" s="9">
        <f t="shared" si="0"/>
        <v>41.233333333333334</v>
      </c>
      <c r="AH27" s="10">
        <f t="shared" si="1"/>
        <v>1010.6642008888889</v>
      </c>
      <c r="AI27" s="11">
        <f t="shared" si="2"/>
        <v>4086.1408333333334</v>
      </c>
      <c r="AJ27" s="12">
        <f t="shared" si="15"/>
        <v>9518.8430269387882</v>
      </c>
      <c r="AK27" s="9">
        <v>50.300000000000004</v>
      </c>
      <c r="AL27" s="9">
        <f t="shared" si="8"/>
        <v>6.6000000000000085</v>
      </c>
      <c r="AM27" s="13">
        <f t="shared" si="3"/>
        <v>16.905555555555555</v>
      </c>
      <c r="AN27" s="9">
        <f t="shared" si="4"/>
        <v>41.921708185053383</v>
      </c>
      <c r="AO27" s="9">
        <f t="shared" si="16"/>
        <v>49.3333333333333</v>
      </c>
      <c r="AP27" s="9">
        <f t="shared" si="9"/>
        <v>6.6000000000000085</v>
      </c>
      <c r="AQ27" s="7">
        <f t="shared" si="10"/>
        <v>3.4444444444444429</v>
      </c>
      <c r="AR27" s="7">
        <f t="shared" si="5"/>
        <v>0.42222222222222205</v>
      </c>
      <c r="AS27" s="7">
        <f t="shared" si="11"/>
        <v>18.000000000000004</v>
      </c>
      <c r="AT27" s="6">
        <f t="shared" si="6"/>
        <v>9.5188430269387876</v>
      </c>
      <c r="AU27" s="7">
        <f t="shared" si="18"/>
        <v>42.254017259156882</v>
      </c>
      <c r="AV27" s="7">
        <f t="shared" si="17"/>
        <v>-2.3015382963986752</v>
      </c>
      <c r="AW27" s="7">
        <f>AU27-Q27</f>
        <v>1.1429061480457676</v>
      </c>
      <c r="AX27" s="7">
        <f t="shared" si="12"/>
        <v>-8.0870961390227762</v>
      </c>
      <c r="AY27" s="7">
        <f t="shared" si="13"/>
        <v>-5.0870961390227762</v>
      </c>
      <c r="AZ27" s="7">
        <f t="shared" si="14"/>
        <v>4.6648739168005537</v>
      </c>
    </row>
    <row r="28" spans="1:52">
      <c r="A28" s="14">
        <v>21</v>
      </c>
      <c r="B28" s="6">
        <v>30.212499999999999</v>
      </c>
      <c r="C28" s="7">
        <v>57</v>
      </c>
      <c r="D28" s="7">
        <v>26.93333333333333</v>
      </c>
      <c r="E28" s="7">
        <v>45.666666666666664</v>
      </c>
      <c r="F28" s="6">
        <v>6.2777777777777768</v>
      </c>
      <c r="G28" s="7">
        <v>-3</v>
      </c>
      <c r="H28" s="7">
        <v>64.955555555555563</v>
      </c>
      <c r="I28" s="7">
        <v>72.477777777777774</v>
      </c>
      <c r="J28" s="7">
        <v>1.8888888888888888</v>
      </c>
      <c r="K28" s="7">
        <v>7.2333333333333325</v>
      </c>
      <c r="L28" s="7">
        <v>18.777777777777779</v>
      </c>
      <c r="M28" s="8">
        <v>180</v>
      </c>
      <c r="N28" s="7">
        <v>57.888888888888886</v>
      </c>
      <c r="O28" s="7">
        <v>-2.2222222222222219</v>
      </c>
      <c r="P28" s="7">
        <v>-3.3000000000000003</v>
      </c>
      <c r="Q28" s="7">
        <v>42.31111111111111</v>
      </c>
      <c r="R28" s="7">
        <v>40</v>
      </c>
      <c r="S28" s="7">
        <v>45.055555555555564</v>
      </c>
      <c r="T28" s="7">
        <f t="shared" si="7"/>
        <v>5.0555555555555642</v>
      </c>
      <c r="U28" s="8">
        <v>337.44444444444446</v>
      </c>
      <c r="V28" s="8">
        <v>299.11111111111109</v>
      </c>
      <c r="W28" s="8">
        <v>2000</v>
      </c>
      <c r="X28" s="7">
        <v>21.266666666666666</v>
      </c>
      <c r="Y28" s="7">
        <v>35.133333333333333</v>
      </c>
      <c r="Z28" s="8">
        <v>547.77777777777783</v>
      </c>
      <c r="AA28" s="7">
        <v>50.300000000000004</v>
      </c>
      <c r="AB28" s="5" t="e">
        <v>#DIV/0!</v>
      </c>
      <c r="AC28" s="5" t="e">
        <v>#DIV/0!</v>
      </c>
      <c r="AD28" s="7">
        <v>28.033333333333335</v>
      </c>
      <c r="AE28" s="7">
        <v>39.677777777777777</v>
      </c>
      <c r="AF28" s="7">
        <v>44.788888888888899</v>
      </c>
      <c r="AG28" s="9">
        <f t="shared" si="0"/>
        <v>42.527777777777786</v>
      </c>
      <c r="AH28" s="10">
        <f t="shared" si="1"/>
        <v>1010.0129256172839</v>
      </c>
      <c r="AI28" s="11">
        <f t="shared" si="2"/>
        <v>4087.3381944444445</v>
      </c>
      <c r="AJ28" s="12">
        <f t="shared" si="15"/>
        <v>9751.2408453745593</v>
      </c>
      <c r="AK28" s="9">
        <v>50.300000000000004</v>
      </c>
      <c r="AL28" s="9">
        <f t="shared" si="8"/>
        <v>5.24444444444444</v>
      </c>
      <c r="AM28" s="13">
        <f t="shared" si="3"/>
        <v>16.872222222222224</v>
      </c>
      <c r="AN28" s="9">
        <f t="shared" si="4"/>
        <v>42.902654867256643</v>
      </c>
      <c r="AO28" s="9">
        <f t="shared" si="16"/>
        <v>50.555555555555642</v>
      </c>
      <c r="AP28" s="9">
        <f t="shared" si="9"/>
        <v>5.24444444444444</v>
      </c>
      <c r="AQ28" s="7">
        <f t="shared" si="10"/>
        <v>3.3555555555555543</v>
      </c>
      <c r="AR28" s="7">
        <f t="shared" si="5"/>
        <v>0.30000000000000027</v>
      </c>
      <c r="AS28" s="7">
        <f t="shared" si="11"/>
        <v>18.888888888888889</v>
      </c>
      <c r="AT28" s="6">
        <f t="shared" si="6"/>
        <v>9.7512408453745589</v>
      </c>
      <c r="AU28" s="7">
        <f t="shared" si="18"/>
        <v>43.420646413945292</v>
      </c>
      <c r="AV28" s="7">
        <f t="shared" si="17"/>
        <v>-2.2460202527213724</v>
      </c>
      <c r="AW28" s="7">
        <f>AU28-Q28</f>
        <v>1.1095353028341819</v>
      </c>
      <c r="AX28" s="7">
        <f t="shared" si="12"/>
        <v>-7.9306591575367804</v>
      </c>
      <c r="AY28" s="7">
        <f t="shared" si="13"/>
        <v>-4.9306591575367804</v>
      </c>
      <c r="AZ28" s="7">
        <f t="shared" si="14"/>
        <v>4.6306591575367797</v>
      </c>
    </row>
    <row r="29" spans="1:52">
      <c r="A29" s="5">
        <v>22</v>
      </c>
      <c r="B29" s="6">
        <v>31.651190476190475</v>
      </c>
      <c r="C29" s="7">
        <v>57</v>
      </c>
      <c r="D29" s="7">
        <v>27.612499999999997</v>
      </c>
      <c r="E29" s="7">
        <v>46.625</v>
      </c>
      <c r="F29" s="6">
        <v>6.2999999999999989</v>
      </c>
      <c r="G29" s="7">
        <v>-3</v>
      </c>
      <c r="H29" s="7">
        <v>66.75</v>
      </c>
      <c r="I29" s="7">
        <v>74.375</v>
      </c>
      <c r="J29" s="7">
        <v>1.8750000000000002</v>
      </c>
      <c r="K29" s="7">
        <v>7.4375</v>
      </c>
      <c r="L29" s="7">
        <v>19.25</v>
      </c>
      <c r="M29" s="8">
        <v>180</v>
      </c>
      <c r="N29" s="7">
        <v>59.75</v>
      </c>
      <c r="O29" s="7">
        <v>-2.1624999999999996</v>
      </c>
      <c r="P29" s="7">
        <v>-3.1874999999999996</v>
      </c>
      <c r="Q29" s="7">
        <v>43.212499999999999</v>
      </c>
      <c r="R29" s="7">
        <v>40.924999999999997</v>
      </c>
      <c r="S29" s="7">
        <v>46.037500000000001</v>
      </c>
      <c r="T29" s="7">
        <f t="shared" si="7"/>
        <v>5.1125000000000043</v>
      </c>
      <c r="U29" s="8">
        <v>318.875</v>
      </c>
      <c r="V29" s="8">
        <v>300</v>
      </c>
      <c r="W29" s="8">
        <v>2000</v>
      </c>
      <c r="X29" s="7">
        <v>21.724999999999998</v>
      </c>
      <c r="Y29" s="7">
        <v>36</v>
      </c>
      <c r="Z29" s="8">
        <v>548.75</v>
      </c>
      <c r="AA29" s="7">
        <v>50.300000000000004</v>
      </c>
      <c r="AB29" s="5" t="e">
        <v>#DIV/0!</v>
      </c>
      <c r="AC29" s="5" t="e">
        <v>#DIV/0!</v>
      </c>
      <c r="AD29" s="7">
        <v>28.050000000000004</v>
      </c>
      <c r="AE29" s="7">
        <v>40.85</v>
      </c>
      <c r="AF29" s="7">
        <v>45.850000000000009</v>
      </c>
      <c r="AG29" s="9">
        <f t="shared" si="0"/>
        <v>43.481250000000003</v>
      </c>
      <c r="AH29" s="10">
        <f t="shared" si="1"/>
        <v>1009.527202765625</v>
      </c>
      <c r="AI29" s="11">
        <f t="shared" si="2"/>
        <v>4088.2201562499999</v>
      </c>
      <c r="AJ29" s="12">
        <f t="shared" si="15"/>
        <v>9864.3219282603259</v>
      </c>
      <c r="AK29" s="9">
        <v>50.300000000000004</v>
      </c>
      <c r="AL29" s="9">
        <f t="shared" si="8"/>
        <v>4.2625000000000028</v>
      </c>
      <c r="AM29" s="13">
        <f t="shared" si="3"/>
        <v>15.94375</v>
      </c>
      <c r="AN29" s="9">
        <f t="shared" si="4"/>
        <v>43.829365079365076</v>
      </c>
      <c r="AO29" s="9">
        <f t="shared" si="16"/>
        <v>51.125000000000043</v>
      </c>
      <c r="AP29" s="9">
        <f t="shared" si="9"/>
        <v>4.2625000000000028</v>
      </c>
      <c r="AQ29" s="7">
        <f t="shared" si="10"/>
        <v>3.4125000000000014</v>
      </c>
      <c r="AR29" s="7">
        <f t="shared" si="5"/>
        <v>0.18749999999999956</v>
      </c>
      <c r="AS29" s="7">
        <f t="shared" si="11"/>
        <v>18.750000000000004</v>
      </c>
      <c r="AT29" s="6">
        <f t="shared" si="6"/>
        <v>9.8643219282603258</v>
      </c>
      <c r="AU29" s="7">
        <f t="shared" si="18"/>
        <v>44.447068512146132</v>
      </c>
      <c r="AV29" s="7">
        <f t="shared" si="17"/>
        <v>-2.1779314878538685</v>
      </c>
      <c r="AW29" s="7">
        <f>AU29-Q29</f>
        <v>1.2345685121461329</v>
      </c>
      <c r="AX29" s="7">
        <f t="shared" si="12"/>
        <v>-7.8267027965871137</v>
      </c>
      <c r="AY29" s="7">
        <f t="shared" si="13"/>
        <v>-4.8267027965871137</v>
      </c>
      <c r="AZ29" s="7">
        <f t="shared" si="14"/>
        <v>4.6392027965871137</v>
      </c>
    </row>
    <row r="30" spans="1:52">
      <c r="A30" s="5">
        <v>23</v>
      </c>
      <c r="B30" s="6">
        <v>33.089880952380952</v>
      </c>
      <c r="C30" s="7">
        <v>55</v>
      </c>
      <c r="D30" s="7">
        <v>28.611111111111111</v>
      </c>
      <c r="E30" s="7">
        <v>48.333333333333336</v>
      </c>
      <c r="F30" s="6">
        <v>6.2000000000000011</v>
      </c>
      <c r="G30" s="7">
        <v>-3</v>
      </c>
      <c r="H30" s="7">
        <v>67.655555555555551</v>
      </c>
      <c r="I30" s="7">
        <v>75.422222222222217</v>
      </c>
      <c r="J30" s="7">
        <v>1.9777777777777779</v>
      </c>
      <c r="K30" s="7">
        <v>7.4333333333333327</v>
      </c>
      <c r="L30" s="7">
        <v>20</v>
      </c>
      <c r="M30" s="8">
        <v>182.33333333333334</v>
      </c>
      <c r="N30" s="7">
        <v>57.777777777777779</v>
      </c>
      <c r="O30" s="7">
        <v>-2.5666666666666669</v>
      </c>
      <c r="P30" s="7">
        <v>-3.4666666666666668</v>
      </c>
      <c r="Q30" s="7">
        <v>44.711111111111116</v>
      </c>
      <c r="R30" s="7">
        <v>41.766666666666666</v>
      </c>
      <c r="S30" s="7">
        <v>47.12222222222222</v>
      </c>
      <c r="T30" s="7">
        <f t="shared" si="7"/>
        <v>5.3555555555555543</v>
      </c>
      <c r="U30" s="8">
        <v>288</v>
      </c>
      <c r="V30" s="8">
        <v>296.88888888888891</v>
      </c>
      <c r="W30" s="8">
        <v>2000</v>
      </c>
      <c r="X30" s="7">
        <v>22.31111111111111</v>
      </c>
      <c r="Y30" s="7">
        <v>26.255555555555556</v>
      </c>
      <c r="Z30" s="8">
        <v>548.88888888888891</v>
      </c>
      <c r="AA30" s="7">
        <v>50.266666666666666</v>
      </c>
      <c r="AB30" s="5" t="e">
        <v>#DIV/0!</v>
      </c>
      <c r="AC30" s="5" t="e">
        <v>#DIV/0!</v>
      </c>
      <c r="AD30" s="7">
        <v>27.944444444444446</v>
      </c>
      <c r="AE30" s="7">
        <v>41.555555555555557</v>
      </c>
      <c r="AF30" s="7">
        <v>46.855555555555554</v>
      </c>
      <c r="AG30" s="9">
        <f t="shared" si="0"/>
        <v>44.444444444444443</v>
      </c>
      <c r="AH30" s="10">
        <f t="shared" si="1"/>
        <v>1009.0313580246914</v>
      </c>
      <c r="AI30" s="11">
        <f t="shared" si="2"/>
        <v>4089.1111111111113</v>
      </c>
      <c r="AJ30" s="12">
        <f t="shared" si="15"/>
        <v>10291.586606231063</v>
      </c>
      <c r="AK30" s="9">
        <v>50.266666666666666</v>
      </c>
      <c r="AL30" s="9">
        <f t="shared" si="8"/>
        <v>3.1444444444444457</v>
      </c>
      <c r="AM30" s="13">
        <f t="shared" si="3"/>
        <v>14.4</v>
      </c>
      <c r="AN30" s="9">
        <f t="shared" si="4"/>
        <v>46.146953405017911</v>
      </c>
      <c r="AO30" s="9">
        <f t="shared" si="16"/>
        <v>53.555555555555543</v>
      </c>
      <c r="AP30" s="9">
        <f t="shared" si="9"/>
        <v>3.1444444444444457</v>
      </c>
      <c r="AQ30" s="7">
        <f t="shared" si="10"/>
        <v>3.62222222222222</v>
      </c>
      <c r="AR30" s="7">
        <f t="shared" si="5"/>
        <v>0.46666666666666679</v>
      </c>
      <c r="AS30" s="7">
        <f t="shared" si="11"/>
        <v>19.777777777777779</v>
      </c>
      <c r="AT30" s="6">
        <f t="shared" si="6"/>
        <v>10.291586606231064</v>
      </c>
      <c r="AU30" s="7">
        <f t="shared" si="18"/>
        <v>45.91993899167349</v>
      </c>
      <c r="AV30" s="7">
        <f t="shared" si="17"/>
        <v>-2.4133943416598456</v>
      </c>
      <c r="AW30" s="7">
        <f>AU30-Q30</f>
        <v>1.2088278805623744</v>
      </c>
      <c r="AX30" s="7">
        <f t="shared" si="12"/>
        <v>-8.2966248202644124</v>
      </c>
      <c r="AY30" s="7">
        <f t="shared" si="13"/>
        <v>-5.2966248202644124</v>
      </c>
      <c r="AZ30" s="7">
        <f t="shared" si="14"/>
        <v>4.8299581535977456</v>
      </c>
    </row>
    <row r="31" spans="1:52">
      <c r="A31" s="5">
        <v>24</v>
      </c>
      <c r="B31" s="6">
        <v>34.528571428571425</v>
      </c>
      <c r="C31" s="7">
        <v>51.75</v>
      </c>
      <c r="D31" s="7">
        <v>28.837500000000002</v>
      </c>
      <c r="E31" s="7">
        <v>48.75</v>
      </c>
      <c r="F31" s="6">
        <v>6.2874999999999996</v>
      </c>
      <c r="G31" s="7">
        <v>-3</v>
      </c>
      <c r="H31" s="7">
        <v>66.125</v>
      </c>
      <c r="I31" s="7">
        <v>73.137500000000003</v>
      </c>
      <c r="J31" s="7">
        <v>2</v>
      </c>
      <c r="K31" s="7">
        <v>7.1125000000000007</v>
      </c>
      <c r="L31" s="7">
        <v>20</v>
      </c>
      <c r="M31" s="8">
        <v>182.5</v>
      </c>
      <c r="N31" s="7">
        <v>55.5</v>
      </c>
      <c r="O31" s="7">
        <v>-2.4250000000000003</v>
      </c>
      <c r="P31" s="7">
        <v>-3.1875000000000004</v>
      </c>
      <c r="Q31" s="7">
        <v>45.4</v>
      </c>
      <c r="R31" s="7">
        <v>42.5</v>
      </c>
      <c r="S31" s="7">
        <v>47.537500000000009</v>
      </c>
      <c r="T31" s="7">
        <f t="shared" si="7"/>
        <v>5.0375000000000085</v>
      </c>
      <c r="U31" s="8">
        <v>286</v>
      </c>
      <c r="V31" s="8">
        <v>281</v>
      </c>
      <c r="W31" s="8">
        <v>2000</v>
      </c>
      <c r="X31" s="7">
        <v>22.612499999999997</v>
      </c>
      <c r="Y31" s="7">
        <v>23.325000000000003</v>
      </c>
      <c r="Z31" s="8">
        <v>550</v>
      </c>
      <c r="AA31" s="7">
        <v>50.199999999999996</v>
      </c>
      <c r="AB31" s="5" t="e">
        <v>#DIV/0!</v>
      </c>
      <c r="AC31" s="5" t="e">
        <v>#DIV/0!</v>
      </c>
      <c r="AD31" s="7">
        <v>27.974999999999998</v>
      </c>
      <c r="AE31" s="7">
        <v>42.337499999999999</v>
      </c>
      <c r="AF31" s="7">
        <v>47.462499999999999</v>
      </c>
      <c r="AG31" s="9">
        <f t="shared" si="0"/>
        <v>45.018750000000004</v>
      </c>
      <c r="AH31" s="10">
        <f t="shared" si="1"/>
        <v>1008.7332377656251</v>
      </c>
      <c r="AI31" s="11">
        <f t="shared" si="2"/>
        <v>4089.6423437499998</v>
      </c>
      <c r="AJ31" s="12">
        <f t="shared" si="15"/>
        <v>9689.3705259540202</v>
      </c>
      <c r="AK31" s="9">
        <v>50.199999999999996</v>
      </c>
      <c r="AL31" s="9">
        <f t="shared" si="8"/>
        <v>2.6624999999999872</v>
      </c>
      <c r="AM31" s="13">
        <f t="shared" si="3"/>
        <v>14.3</v>
      </c>
      <c r="AN31" s="9">
        <f t="shared" si="4"/>
        <v>45.864811133200803</v>
      </c>
      <c r="AO31" s="9">
        <f t="shared" si="16"/>
        <v>50.375000000000085</v>
      </c>
      <c r="AP31" s="9">
        <f t="shared" si="9"/>
        <v>2.6624999999999872</v>
      </c>
      <c r="AQ31" s="7">
        <f t="shared" si="10"/>
        <v>3.3500000000000014</v>
      </c>
      <c r="AR31" s="7">
        <f t="shared" si="5"/>
        <v>0.18750000000000044</v>
      </c>
      <c r="AS31" s="7">
        <f t="shared" si="11"/>
        <v>20</v>
      </c>
      <c r="AT31" s="6">
        <f t="shared" si="6"/>
        <v>9.6893705259540202</v>
      </c>
      <c r="AU31" s="7">
        <f t="shared" si="18"/>
        <v>46.248066997915743</v>
      </c>
      <c r="AV31" s="7">
        <f t="shared" si="17"/>
        <v>-2.5019330020842574</v>
      </c>
      <c r="AW31" s="7">
        <f>AU31-Q31</f>
        <v>0.84806699791574403</v>
      </c>
      <c r="AX31" s="7">
        <f t="shared" si="12"/>
        <v>-7.8851453992836582</v>
      </c>
      <c r="AY31" s="7">
        <f t="shared" si="13"/>
        <v>-4.8851453992836582</v>
      </c>
      <c r="AZ31" s="7">
        <f t="shared" si="14"/>
        <v>4.6976453992836582</v>
      </c>
    </row>
    <row r="32" spans="1:52">
      <c r="A32" s="5">
        <v>25</v>
      </c>
      <c r="B32" s="6">
        <v>35.967261904761905</v>
      </c>
      <c r="C32" s="7">
        <v>52.666666666666664</v>
      </c>
      <c r="D32" s="7">
        <v>29.255555555555556</v>
      </c>
      <c r="E32" s="7">
        <v>49.222222222222221</v>
      </c>
      <c r="F32" s="6">
        <v>6.2999999999999989</v>
      </c>
      <c r="G32" s="7">
        <v>-3</v>
      </c>
      <c r="H32" s="7">
        <v>68.63333333333334</v>
      </c>
      <c r="I32" s="7">
        <v>74.788888888888891</v>
      </c>
      <c r="J32" s="7">
        <v>2</v>
      </c>
      <c r="K32" s="7">
        <v>7.3777777777777782</v>
      </c>
      <c r="L32" s="7">
        <v>20.333333333333332</v>
      </c>
      <c r="M32" s="8">
        <v>179</v>
      </c>
      <c r="N32" s="7">
        <v>55.666666666666664</v>
      </c>
      <c r="O32" s="7">
        <v>-2.3000000000000003</v>
      </c>
      <c r="P32" s="7">
        <v>-3.1000000000000005</v>
      </c>
      <c r="Q32" s="7">
        <v>45.733333333333334</v>
      </c>
      <c r="R32" s="7">
        <v>43.177777777777777</v>
      </c>
      <c r="S32" s="7">
        <v>47.911111111111119</v>
      </c>
      <c r="T32" s="7">
        <f t="shared" si="7"/>
        <v>4.7333333333333414</v>
      </c>
      <c r="U32" s="8">
        <v>286</v>
      </c>
      <c r="V32" s="8">
        <v>278.66666666666669</v>
      </c>
      <c r="W32" s="8">
        <v>2000</v>
      </c>
      <c r="X32" s="7">
        <v>22.766666666666669</v>
      </c>
      <c r="Y32" s="7">
        <v>25.677777777777777</v>
      </c>
      <c r="Z32" s="8">
        <v>548.88888888888891</v>
      </c>
      <c r="AA32" s="7">
        <v>50.199999999999996</v>
      </c>
      <c r="AB32" s="5" t="e">
        <v>#DIV/0!</v>
      </c>
      <c r="AC32" s="5" t="e">
        <v>#DIV/0!</v>
      </c>
      <c r="AD32" s="7">
        <v>27.922222222222217</v>
      </c>
      <c r="AE32" s="7">
        <v>42.922222222222238</v>
      </c>
      <c r="AF32" s="7">
        <v>47.677777777777777</v>
      </c>
      <c r="AG32" s="9">
        <f t="shared" si="0"/>
        <v>45.544444444444451</v>
      </c>
      <c r="AH32" s="10">
        <f t="shared" si="1"/>
        <v>1008.4587322469137</v>
      </c>
      <c r="AI32" s="11">
        <f t="shared" si="2"/>
        <v>4090.1286111111112</v>
      </c>
      <c r="AJ32" s="12">
        <f t="shared" si="15"/>
        <v>9085.7527374522124</v>
      </c>
      <c r="AK32" s="9">
        <v>50.199999999999996</v>
      </c>
      <c r="AL32" s="9">
        <f t="shared" si="8"/>
        <v>2.2888888888888772</v>
      </c>
      <c r="AM32" s="13">
        <f t="shared" si="3"/>
        <v>14.3</v>
      </c>
      <c r="AN32" s="9">
        <f t="shared" si="4"/>
        <v>46.437389770723108</v>
      </c>
      <c r="AO32" s="9">
        <f t="shared" si="16"/>
        <v>47.333333333333414</v>
      </c>
      <c r="AP32" s="9">
        <f t="shared" si="9"/>
        <v>2.2888888888888772</v>
      </c>
      <c r="AQ32" s="7">
        <f t="shared" si="10"/>
        <v>3.4888888888888872</v>
      </c>
      <c r="AR32" s="7">
        <f t="shared" si="5"/>
        <v>0.10000000000000053</v>
      </c>
      <c r="AS32" s="7">
        <f t="shared" si="11"/>
        <v>20</v>
      </c>
      <c r="AT32" s="6">
        <f t="shared" si="6"/>
        <v>9.0857527374522125</v>
      </c>
      <c r="AU32" s="7">
        <f t="shared" si="18"/>
        <v>46.848570965611174</v>
      </c>
      <c r="AV32" s="7">
        <f t="shared" si="17"/>
        <v>-2.3736512566110477</v>
      </c>
      <c r="AW32" s="7">
        <f>AU32-Q32</f>
        <v>1.1152376322778395</v>
      </c>
      <c r="AX32" s="7">
        <f t="shared" si="12"/>
        <v>-7.8267027965871137</v>
      </c>
      <c r="AY32" s="7">
        <f t="shared" si="13"/>
        <v>-4.8267027965871137</v>
      </c>
      <c r="AZ32" s="7">
        <f t="shared" si="14"/>
        <v>4.7267027965871131</v>
      </c>
    </row>
    <row r="33" spans="1:52">
      <c r="A33" s="5">
        <v>26</v>
      </c>
      <c r="B33" s="6">
        <v>37.405952380952378</v>
      </c>
      <c r="C33" s="7">
        <v>50.666666666666664</v>
      </c>
      <c r="D33" s="7">
        <v>28.766666666666666</v>
      </c>
      <c r="E33" s="7">
        <v>48.555555555555557</v>
      </c>
      <c r="F33" s="6">
        <v>6.3333333333333321</v>
      </c>
      <c r="G33" s="7">
        <v>-2.6666666666666665</v>
      </c>
      <c r="H33" s="7">
        <v>70.466666666666669</v>
      </c>
      <c r="I33" s="7">
        <v>77.411111111111111</v>
      </c>
      <c r="J33" s="7">
        <v>2</v>
      </c>
      <c r="K33" s="7">
        <v>6.9888888888888889</v>
      </c>
      <c r="L33" s="7">
        <v>20</v>
      </c>
      <c r="M33" s="8">
        <v>177.88888888888889</v>
      </c>
      <c r="N33" s="7">
        <v>56</v>
      </c>
      <c r="O33" s="7">
        <v>-2.2444444444444445</v>
      </c>
      <c r="P33" s="7">
        <v>-2.9999999999999996</v>
      </c>
      <c r="Q33" s="7">
        <v>45.733333333333341</v>
      </c>
      <c r="R33" s="7">
        <v>42.68888888888889</v>
      </c>
      <c r="S33" s="7">
        <v>47.655555555555559</v>
      </c>
      <c r="T33" s="7">
        <f t="shared" si="7"/>
        <v>4.9666666666666686</v>
      </c>
      <c r="U33" s="8">
        <v>281.33333333333331</v>
      </c>
      <c r="V33" s="8">
        <v>275.33333333333331</v>
      </c>
      <c r="W33" s="8">
        <v>2000</v>
      </c>
      <c r="X33" s="7">
        <v>22.811111111111106</v>
      </c>
      <c r="Y33" s="7">
        <v>24.544444444444444</v>
      </c>
      <c r="Z33" s="8">
        <v>548.88888888888891</v>
      </c>
      <c r="AA33" s="7">
        <v>50.199999999999996</v>
      </c>
      <c r="AB33" s="5" t="e">
        <v>#DIV/0!</v>
      </c>
      <c r="AC33" s="5" t="e">
        <v>#DIV/0!</v>
      </c>
      <c r="AD33" s="7">
        <v>27.722222222222225</v>
      </c>
      <c r="AE33" s="7">
        <v>43.077777777777776</v>
      </c>
      <c r="AF33" s="7">
        <v>48.01111111111112</v>
      </c>
      <c r="AG33" s="9">
        <f t="shared" si="0"/>
        <v>45.172222222222224</v>
      </c>
      <c r="AH33" s="10">
        <f t="shared" si="1"/>
        <v>1008.6532580617284</v>
      </c>
      <c r="AI33" s="11">
        <f t="shared" si="2"/>
        <v>4089.7843055555554</v>
      </c>
      <c r="AJ33" s="12">
        <f t="shared" si="15"/>
        <v>9466.3836958308748</v>
      </c>
      <c r="AK33" s="9">
        <v>50.199999999999996</v>
      </c>
      <c r="AL33" s="9">
        <f t="shared" si="8"/>
        <v>2.5444444444444372</v>
      </c>
      <c r="AM33" s="13">
        <f t="shared" si="3"/>
        <v>14.066666666666666</v>
      </c>
      <c r="AN33" s="9">
        <f t="shared" si="4"/>
        <v>45.421052631578959</v>
      </c>
      <c r="AO33" s="9">
        <f t="shared" si="16"/>
        <v>49.666666666666686</v>
      </c>
      <c r="AP33" s="9">
        <f t="shared" si="9"/>
        <v>2.5444444444444372</v>
      </c>
      <c r="AQ33" s="7">
        <f t="shared" si="10"/>
        <v>2.8222222222222157</v>
      </c>
      <c r="AR33" s="7">
        <f t="shared" si="5"/>
        <v>0.33333333333333304</v>
      </c>
      <c r="AS33" s="7">
        <f t="shared" si="11"/>
        <v>20</v>
      </c>
      <c r="AT33" s="6">
        <f t="shared" si="6"/>
        <v>9.4663836958308742</v>
      </c>
      <c r="AU33" s="7">
        <f t="shared" si="18"/>
        <v>46.145625290058405</v>
      </c>
      <c r="AV33" s="7">
        <f t="shared" si="17"/>
        <v>-2.4099302654971524</v>
      </c>
      <c r="AW33" s="7">
        <f>AU33-Q33</f>
        <v>0.41229195672506336</v>
      </c>
      <c r="AX33" s="7">
        <f t="shared" si="12"/>
        <v>-7.6712668657255279</v>
      </c>
      <c r="AY33" s="7">
        <f t="shared" si="13"/>
        <v>-5.0046001990588618</v>
      </c>
      <c r="AZ33" s="7">
        <f t="shared" si="14"/>
        <v>4.6712668657255279</v>
      </c>
    </row>
    <row r="34" spans="1:52">
      <c r="A34" s="5">
        <v>27</v>
      </c>
      <c r="B34" s="6">
        <v>38.844642857142858</v>
      </c>
      <c r="C34" s="7">
        <v>53.5</v>
      </c>
      <c r="D34" s="7">
        <v>28.612499999999997</v>
      </c>
      <c r="E34" s="7">
        <v>48.125</v>
      </c>
      <c r="F34" s="6">
        <v>6.2375000000000007</v>
      </c>
      <c r="G34" s="7">
        <v>-3</v>
      </c>
      <c r="H34" s="7">
        <v>69.637500000000003</v>
      </c>
      <c r="I34" s="7">
        <v>76.474999999999994</v>
      </c>
      <c r="J34" s="7">
        <v>1.9750000000000001</v>
      </c>
      <c r="K34" s="7">
        <v>7.2124999999999986</v>
      </c>
      <c r="L34" s="7">
        <v>20</v>
      </c>
      <c r="M34" s="8">
        <v>177</v>
      </c>
      <c r="N34" s="7">
        <v>55</v>
      </c>
      <c r="O34" s="7">
        <v>-2.4000000000000004</v>
      </c>
      <c r="P34" s="7">
        <v>-3.1625000000000001</v>
      </c>
      <c r="Q34" s="7">
        <v>45.037500000000009</v>
      </c>
      <c r="R34" s="7">
        <v>42.05</v>
      </c>
      <c r="S34" s="7">
        <v>47.225000000000009</v>
      </c>
      <c r="T34" s="7">
        <f t="shared" si="7"/>
        <v>5.1750000000000114</v>
      </c>
      <c r="U34" s="8">
        <v>280</v>
      </c>
      <c r="V34" s="8">
        <v>272.25</v>
      </c>
      <c r="W34" s="8">
        <v>2000</v>
      </c>
      <c r="X34" s="7">
        <v>21.9375</v>
      </c>
      <c r="Y34" s="7">
        <v>22.65</v>
      </c>
      <c r="Z34" s="8">
        <v>550</v>
      </c>
      <c r="AA34" s="7">
        <v>50.212499999999999</v>
      </c>
      <c r="AB34" s="5" t="e">
        <v>#DIV/0!</v>
      </c>
      <c r="AC34" s="5" t="e">
        <v>#DIV/0!</v>
      </c>
      <c r="AD34" s="7">
        <v>27.900000000000002</v>
      </c>
      <c r="AE34" s="7">
        <v>42.237499999999997</v>
      </c>
      <c r="AF34" s="7">
        <v>47.2</v>
      </c>
      <c r="AG34" s="9">
        <f t="shared" si="0"/>
        <v>44.637500000000003</v>
      </c>
      <c r="AH34" s="10">
        <f t="shared" si="1"/>
        <v>1008.9313495625</v>
      </c>
      <c r="AI34" s="11">
        <f t="shared" si="2"/>
        <v>4089.2896875000001</v>
      </c>
      <c r="AJ34" s="12">
        <f t="shared" si="15"/>
        <v>9928.2522066775109</v>
      </c>
      <c r="AK34" s="9">
        <v>50.212499999999999</v>
      </c>
      <c r="AL34" s="9">
        <f t="shared" si="8"/>
        <v>2.9874999999999901</v>
      </c>
      <c r="AM34" s="13">
        <f t="shared" si="3"/>
        <v>14</v>
      </c>
      <c r="AN34" s="9">
        <f t="shared" si="4"/>
        <v>45.871743486973941</v>
      </c>
      <c r="AO34" s="9">
        <f t="shared" si="16"/>
        <v>51.750000000000114</v>
      </c>
      <c r="AP34" s="9">
        <f t="shared" si="9"/>
        <v>2.9874999999999901</v>
      </c>
      <c r="AQ34" s="7">
        <f t="shared" si="10"/>
        <v>3.0874999999999915</v>
      </c>
      <c r="AR34" s="7">
        <f t="shared" si="5"/>
        <v>0.16250000000000009</v>
      </c>
      <c r="AS34" s="7">
        <f t="shared" si="11"/>
        <v>19.75</v>
      </c>
      <c r="AT34" s="6">
        <f t="shared" si="6"/>
        <v>9.9282522066775112</v>
      </c>
      <c r="AU34" s="7">
        <f t="shared" si="18"/>
        <v>45.921958423059976</v>
      </c>
      <c r="AV34" s="7">
        <f t="shared" si="17"/>
        <v>-2.2030415769400236</v>
      </c>
      <c r="AW34" s="7">
        <f>AU34-Q34</f>
        <v>0.88445842305996791</v>
      </c>
      <c r="AX34" s="7">
        <f t="shared" si="12"/>
        <v>-8.119763476866666</v>
      </c>
      <c r="AY34" s="7">
        <f t="shared" si="13"/>
        <v>-5.119763476866666</v>
      </c>
      <c r="AZ34" s="7">
        <f t="shared" si="14"/>
        <v>4.9572634768666664</v>
      </c>
    </row>
    <row r="35" spans="1:52">
      <c r="A35" s="5">
        <v>28</v>
      </c>
      <c r="B35" s="6">
        <v>40.283333333333331</v>
      </c>
      <c r="C35" s="7">
        <v>55.777777777777779</v>
      </c>
      <c r="D35" s="7">
        <v>29.166666666666668</v>
      </c>
      <c r="E35" s="7">
        <v>49.111111111111114</v>
      </c>
      <c r="F35" s="6">
        <v>6.1777777777777789</v>
      </c>
      <c r="G35" s="7">
        <v>-3.2222222222222223</v>
      </c>
      <c r="H35" s="7">
        <v>67.155555555555551</v>
      </c>
      <c r="I35" s="7">
        <v>73.8</v>
      </c>
      <c r="J35" s="7">
        <v>1.9555555555555557</v>
      </c>
      <c r="K35" s="7">
        <v>7.5777777777777784</v>
      </c>
      <c r="L35" s="7">
        <v>20</v>
      </c>
      <c r="M35" s="8">
        <v>180</v>
      </c>
      <c r="N35" s="7">
        <v>54.111111111111114</v>
      </c>
      <c r="O35" s="7">
        <v>-2.7444444444444445</v>
      </c>
      <c r="P35" s="7">
        <v>-3.5444444444444447</v>
      </c>
      <c r="Q35" s="7">
        <v>45.533333333333331</v>
      </c>
      <c r="R35" s="7">
        <v>42.166666666666664</v>
      </c>
      <c r="S35" s="7">
        <v>47.600000000000009</v>
      </c>
      <c r="T35" s="7">
        <f t="shared" si="7"/>
        <v>5.4333333333333442</v>
      </c>
      <c r="U35" s="8">
        <v>280</v>
      </c>
      <c r="V35" s="8">
        <v>271.22222222222223</v>
      </c>
      <c r="W35" s="8">
        <v>2000</v>
      </c>
      <c r="X35" s="7">
        <v>21.433333333333334</v>
      </c>
      <c r="Y35" s="7">
        <v>21.833333333333332</v>
      </c>
      <c r="Z35" s="8">
        <v>550</v>
      </c>
      <c r="AA35" s="7">
        <v>50.277777777777779</v>
      </c>
      <c r="AB35" s="5" t="e">
        <v>#DIV/0!</v>
      </c>
      <c r="AC35" s="5" t="e">
        <v>#DIV/0!</v>
      </c>
      <c r="AD35" s="7">
        <v>27.855555555555551</v>
      </c>
      <c r="AE35" s="7">
        <v>42.20000000000001</v>
      </c>
      <c r="AF35" s="7">
        <v>47.500000000000007</v>
      </c>
      <c r="AG35" s="9">
        <f t="shared" si="0"/>
        <v>44.88333333333334</v>
      </c>
      <c r="AH35" s="10">
        <f t="shared" si="1"/>
        <v>1008.8036985555556</v>
      </c>
      <c r="AI35" s="11">
        <f t="shared" si="2"/>
        <v>4089.5170833333332</v>
      </c>
      <c r="AJ35" s="12">
        <f t="shared" si="15"/>
        <v>10406.522231818548</v>
      </c>
      <c r="AK35" s="9">
        <v>50.277777777777779</v>
      </c>
      <c r="AL35" s="9">
        <f t="shared" si="8"/>
        <v>2.67777777777777</v>
      </c>
      <c r="AM35" s="13">
        <f t="shared" si="3"/>
        <v>14</v>
      </c>
      <c r="AN35" s="9">
        <f t="shared" si="4"/>
        <v>47.212230215827333</v>
      </c>
      <c r="AO35" s="9">
        <f t="shared" si="16"/>
        <v>54.333333333333442</v>
      </c>
      <c r="AP35" s="9">
        <f t="shared" si="9"/>
        <v>2.67777777777777</v>
      </c>
      <c r="AQ35" s="7">
        <f t="shared" si="10"/>
        <v>3.5777777777777828</v>
      </c>
      <c r="AR35" s="7">
        <f t="shared" si="5"/>
        <v>0.32222222222222241</v>
      </c>
      <c r="AS35" s="7">
        <f t="shared" si="11"/>
        <v>19.555555555555557</v>
      </c>
      <c r="AT35" s="6">
        <f t="shared" si="6"/>
        <v>10.406522231818547</v>
      </c>
      <c r="AU35" s="7">
        <f t="shared" si="18"/>
        <v>46.721471697402023</v>
      </c>
      <c r="AV35" s="7">
        <f t="shared" si="17"/>
        <v>-2.3896394137090908</v>
      </c>
      <c r="AW35" s="7">
        <f>AU35-Q35</f>
        <v>1.188138364068692</v>
      </c>
      <c r="AX35" s="7">
        <f t="shared" si="12"/>
        <v>-8.4017981432725435</v>
      </c>
      <c r="AY35" s="7">
        <f t="shared" si="13"/>
        <v>-5.1795759210503212</v>
      </c>
      <c r="AZ35" s="7">
        <f t="shared" si="14"/>
        <v>4.8573536988280992</v>
      </c>
    </row>
    <row r="36" spans="1:52">
      <c r="A36" s="5">
        <v>29</v>
      </c>
      <c r="B36" s="6">
        <v>41.722023809523805</v>
      </c>
      <c r="C36" s="7">
        <v>54.111111111111114</v>
      </c>
      <c r="D36" s="7">
        <v>29.511111111111106</v>
      </c>
      <c r="E36" s="7">
        <v>49.777777777777779</v>
      </c>
      <c r="F36" s="6">
        <v>6.2222222222222223</v>
      </c>
      <c r="G36" s="7">
        <v>-3</v>
      </c>
      <c r="H36" s="7">
        <v>64.333333333333329</v>
      </c>
      <c r="I36" s="7">
        <v>70.088888888888889</v>
      </c>
      <c r="J36" s="7">
        <v>2</v>
      </c>
      <c r="K36" s="7">
        <v>7.4777777777777779</v>
      </c>
      <c r="L36" s="7">
        <v>20</v>
      </c>
      <c r="M36" s="8">
        <v>179.11111111111111</v>
      </c>
      <c r="N36" s="7">
        <v>53.222222222222221</v>
      </c>
      <c r="O36" s="7">
        <v>-2.6222222222222222</v>
      </c>
      <c r="P36" s="7">
        <v>-3.3888888888888888</v>
      </c>
      <c r="Q36" s="7">
        <v>46.1</v>
      </c>
      <c r="R36" s="7">
        <v>42.688888888888897</v>
      </c>
      <c r="S36" s="7">
        <v>47.911111111111119</v>
      </c>
      <c r="T36" s="7">
        <f t="shared" si="7"/>
        <v>5.2222222222222214</v>
      </c>
      <c r="U36" s="8">
        <v>280</v>
      </c>
      <c r="V36" s="8">
        <v>271</v>
      </c>
      <c r="W36" s="8">
        <v>2000</v>
      </c>
      <c r="X36" s="7">
        <v>21.655555555555559</v>
      </c>
      <c r="Y36" s="7">
        <v>22.100000000000005</v>
      </c>
      <c r="Z36" s="8">
        <v>550</v>
      </c>
      <c r="AA36" s="7">
        <v>50.199999999999996</v>
      </c>
      <c r="AB36" s="5" t="e">
        <v>#DIV/0!</v>
      </c>
      <c r="AC36" s="5" t="e">
        <v>#DIV/0!</v>
      </c>
      <c r="AD36" s="7">
        <v>28.25555555555556</v>
      </c>
      <c r="AE36" s="7">
        <v>42.511111111111113</v>
      </c>
      <c r="AF36" s="7">
        <v>47.777777777777779</v>
      </c>
      <c r="AG36" s="9">
        <f t="shared" si="0"/>
        <v>45.300000000000011</v>
      </c>
      <c r="AH36" s="10">
        <f t="shared" si="1"/>
        <v>1008.5865679999999</v>
      </c>
      <c r="AI36" s="11">
        <f t="shared" si="2"/>
        <v>4089.9025000000001</v>
      </c>
      <c r="AJ36" s="12">
        <f t="shared" si="15"/>
        <v>10144.580291848439</v>
      </c>
      <c r="AK36" s="9">
        <v>50.199999999999996</v>
      </c>
      <c r="AL36" s="9">
        <f t="shared" si="8"/>
        <v>2.2888888888888772</v>
      </c>
      <c r="AM36" s="13">
        <f t="shared" si="3"/>
        <v>14</v>
      </c>
      <c r="AN36" s="9">
        <f t="shared" si="4"/>
        <v>47.428571428571416</v>
      </c>
      <c r="AO36" s="9">
        <f t="shared" si="16"/>
        <v>52.222222222222214</v>
      </c>
      <c r="AP36" s="9">
        <f t="shared" si="9"/>
        <v>2.2888888888888772</v>
      </c>
      <c r="AQ36" s="7">
        <f t="shared" si="10"/>
        <v>3.6777777777777771</v>
      </c>
      <c r="AR36" s="7">
        <f t="shared" si="5"/>
        <v>0.38888888888888884</v>
      </c>
      <c r="AS36" s="7">
        <f t="shared" si="11"/>
        <v>20</v>
      </c>
      <c r="AT36" s="6">
        <f t="shared" si="6"/>
        <v>10.144580291848438</v>
      </c>
      <c r="AU36" s="7">
        <f t="shared" si="18"/>
        <v>47.212252127936154</v>
      </c>
      <c r="AV36" s="7">
        <f t="shared" si="17"/>
        <v>-2.565525649841625</v>
      </c>
      <c r="AW36" s="7">
        <f>AU36-Q36</f>
        <v>1.1122521279361521</v>
      </c>
      <c r="AX36" s="7">
        <f t="shared" si="12"/>
        <v>-8.1917246791438743</v>
      </c>
      <c r="AY36" s="7">
        <f t="shared" si="13"/>
        <v>-5.1917246791438743</v>
      </c>
      <c r="AZ36" s="7">
        <f t="shared" si="14"/>
        <v>4.802835790254985</v>
      </c>
    </row>
    <row r="37" spans="1:52">
      <c r="A37" s="5">
        <v>30</v>
      </c>
      <c r="B37" s="16">
        <v>43.160714285714285</v>
      </c>
      <c r="C37" s="7">
        <v>51.5</v>
      </c>
      <c r="D37" s="7">
        <v>29.799999999999997</v>
      </c>
      <c r="E37" s="7">
        <v>50</v>
      </c>
      <c r="F37" s="6">
        <v>6.2874999999999996</v>
      </c>
      <c r="G37" s="7">
        <v>-3</v>
      </c>
      <c r="H37" s="7">
        <v>64.737499999999997</v>
      </c>
      <c r="I37" s="7">
        <v>70.412500000000009</v>
      </c>
      <c r="J37" s="7">
        <v>2</v>
      </c>
      <c r="K37" s="7">
        <v>7.3000000000000007</v>
      </c>
      <c r="L37" s="7">
        <v>20.375</v>
      </c>
      <c r="M37" s="8">
        <v>178</v>
      </c>
      <c r="N37" s="7">
        <v>54</v>
      </c>
      <c r="O37" s="7">
        <v>-2.4250000000000003</v>
      </c>
      <c r="P37" s="7">
        <v>-3.1750000000000003</v>
      </c>
      <c r="Q37" s="7">
        <v>46.587500000000006</v>
      </c>
      <c r="R37" s="7">
        <v>43.524999999999999</v>
      </c>
      <c r="S37" s="7">
        <v>48.8</v>
      </c>
      <c r="T37" s="7">
        <f t="shared" si="7"/>
        <v>5.2749999999999986</v>
      </c>
      <c r="U37" s="8">
        <v>280</v>
      </c>
      <c r="V37" s="8">
        <v>271</v>
      </c>
      <c r="W37" s="8">
        <v>2000</v>
      </c>
      <c r="X37" s="7">
        <v>22.337499999999999</v>
      </c>
      <c r="Y37" s="7">
        <v>22.75</v>
      </c>
      <c r="Z37" s="8">
        <v>550</v>
      </c>
      <c r="AA37" s="7">
        <v>50.199999999999996</v>
      </c>
      <c r="AB37" s="5" t="e">
        <v>#DIV/0!</v>
      </c>
      <c r="AC37" s="5" t="e">
        <v>#DIV/0!</v>
      </c>
      <c r="AD37" s="7">
        <v>28.124999999999996</v>
      </c>
      <c r="AE37" s="7">
        <v>43.350000000000009</v>
      </c>
      <c r="AF37" s="7">
        <v>48.674999999999997</v>
      </c>
      <c r="AG37" s="9">
        <f t="shared" si="0"/>
        <v>46.162499999999994</v>
      </c>
      <c r="AH37" s="10">
        <f t="shared" si="1"/>
        <v>1008.1340185625</v>
      </c>
      <c r="AI37" s="11">
        <f t="shared" si="2"/>
        <v>4090.7003125000001</v>
      </c>
      <c r="AJ37" s="12">
        <f t="shared" si="15"/>
        <v>10197.170443917539</v>
      </c>
      <c r="AK37" s="9">
        <v>50.199999999999996</v>
      </c>
      <c r="AL37" s="9">
        <f t="shared" si="8"/>
        <v>1.3999999999999986</v>
      </c>
      <c r="AM37" s="13">
        <f t="shared" si="3"/>
        <v>14</v>
      </c>
      <c r="AN37" s="9">
        <f t="shared" si="4"/>
        <v>47.395626242544736</v>
      </c>
      <c r="AO37" s="9">
        <f t="shared" si="16"/>
        <v>52.749999999999986</v>
      </c>
      <c r="AP37" s="9">
        <f t="shared" si="9"/>
        <v>1.3999999999999986</v>
      </c>
      <c r="AQ37" s="7">
        <f t="shared" si="10"/>
        <v>3.4124999999999943</v>
      </c>
      <c r="AR37" s="7">
        <f t="shared" si="5"/>
        <v>0.17500000000000027</v>
      </c>
      <c r="AS37" s="7">
        <f t="shared" si="11"/>
        <v>20</v>
      </c>
      <c r="AT37" s="6">
        <f t="shared" si="6"/>
        <v>10.197170443917539</v>
      </c>
      <c r="AU37" s="7">
        <f t="shared" si="18"/>
        <v>47.620318907326748</v>
      </c>
      <c r="AV37" s="7">
        <f t="shared" si="17"/>
        <v>-2.3796810926732519</v>
      </c>
      <c r="AW37" s="7">
        <f>AU37-Q37</f>
        <v>1.0328189073267424</v>
      </c>
      <c r="AX37" s="7">
        <f t="shared" si="12"/>
        <v>-7.8851453992836582</v>
      </c>
      <c r="AY37" s="7">
        <f t="shared" si="13"/>
        <v>-4.8851453992836582</v>
      </c>
      <c r="AZ37" s="7">
        <f t="shared" si="14"/>
        <v>4.7101453992836575</v>
      </c>
    </row>
    <row r="38" spans="1:52">
      <c r="A38" s="5">
        <v>31</v>
      </c>
      <c r="B38" s="16">
        <v>44.599404761904758</v>
      </c>
      <c r="C38" s="7">
        <v>46.777777777777779</v>
      </c>
      <c r="D38" s="7">
        <v>29.477777777777778</v>
      </c>
      <c r="E38" s="7">
        <v>49.666666666666664</v>
      </c>
      <c r="F38" s="6">
        <v>6.4444444444444446</v>
      </c>
      <c r="G38" s="7">
        <v>-2.1111111111111112</v>
      </c>
      <c r="H38" s="7">
        <v>67.388888888888886</v>
      </c>
      <c r="I38" s="7">
        <v>73.233333333333334</v>
      </c>
      <c r="J38" s="7">
        <v>2.0111111111111111</v>
      </c>
      <c r="K38" s="7">
        <v>6.677777777777778</v>
      </c>
      <c r="L38" s="7">
        <v>20</v>
      </c>
      <c r="M38" s="8">
        <v>182.66666666666666</v>
      </c>
      <c r="N38" s="7">
        <v>55.222222222222221</v>
      </c>
      <c r="O38" s="7">
        <v>-1.9888888888888887</v>
      </c>
      <c r="P38" s="7">
        <v>-2.5999999999999996</v>
      </c>
      <c r="Q38" s="7">
        <v>46.455555555555556</v>
      </c>
      <c r="R38" s="7">
        <v>44.333333333333343</v>
      </c>
      <c r="S38" s="7">
        <v>48.644444444444453</v>
      </c>
      <c r="T38" s="7">
        <f t="shared" si="7"/>
        <v>4.31111111111111</v>
      </c>
      <c r="U38" s="8">
        <v>278</v>
      </c>
      <c r="V38" s="8">
        <v>262.88888888888891</v>
      </c>
      <c r="W38" s="8">
        <v>2000</v>
      </c>
      <c r="X38" s="7">
        <v>23.255555555555553</v>
      </c>
      <c r="Y38" s="7">
        <v>29.333333333333332</v>
      </c>
      <c r="Z38" s="8">
        <v>550</v>
      </c>
      <c r="AA38" s="7">
        <v>50.199999999999996</v>
      </c>
      <c r="AB38" s="5" t="e">
        <v>#DIV/0!</v>
      </c>
      <c r="AC38" s="5" t="e">
        <v>#DIV/0!</v>
      </c>
      <c r="AD38" s="7">
        <v>28.099999999999998</v>
      </c>
      <c r="AE38" s="7">
        <v>44.133333333333347</v>
      </c>
      <c r="AF38" s="7">
        <v>48.644444444444453</v>
      </c>
      <c r="AG38" s="9">
        <f t="shared" si="0"/>
        <v>46.488888888888894</v>
      </c>
      <c r="AH38" s="10">
        <f t="shared" si="1"/>
        <v>1007.9616774320988</v>
      </c>
      <c r="AI38" s="11">
        <f t="shared" si="2"/>
        <v>4091.0022222222224</v>
      </c>
      <c r="AJ38" s="12">
        <f t="shared" si="15"/>
        <v>8325.6475453056573</v>
      </c>
      <c r="AK38" s="9">
        <v>50.199999999999996</v>
      </c>
      <c r="AL38" s="9">
        <f t="shared" si="8"/>
        <v>1.5555555555555429</v>
      </c>
      <c r="AM38" s="13">
        <f t="shared" si="3"/>
        <v>13.9</v>
      </c>
      <c r="AN38" s="9">
        <f t="shared" si="4"/>
        <v>45.741379310344826</v>
      </c>
      <c r="AO38" s="9">
        <f t="shared" si="16"/>
        <v>43.1111111111111</v>
      </c>
      <c r="AP38" s="9">
        <f t="shared" si="9"/>
        <v>1.5555555555555429</v>
      </c>
      <c r="AQ38" s="7">
        <f t="shared" si="10"/>
        <v>3.2111111111111086</v>
      </c>
      <c r="AR38" s="7">
        <f t="shared" si="5"/>
        <v>0.48888888888888848</v>
      </c>
      <c r="AS38" s="7">
        <f t="shared" si="11"/>
        <v>20.111111111111111</v>
      </c>
      <c r="AT38" s="6">
        <f t="shared" si="6"/>
        <v>8.3256475453056566</v>
      </c>
      <c r="AU38" s="7">
        <f t="shared" si="18"/>
        <v>47.164960068605069</v>
      </c>
      <c r="AV38" s="7">
        <f t="shared" si="17"/>
        <v>-2.5017065980615953</v>
      </c>
      <c r="AW38" s="7">
        <f>AU38-Q38</f>
        <v>0.70940451304951324</v>
      </c>
      <c r="AX38" s="7">
        <f t="shared" si="12"/>
        <v>-7.1574073924281549</v>
      </c>
      <c r="AY38" s="7">
        <f t="shared" si="13"/>
        <v>-5.0462962813170442</v>
      </c>
      <c r="AZ38" s="7">
        <f t="shared" si="14"/>
        <v>4.5574073924281553</v>
      </c>
    </row>
    <row r="39" spans="1:52">
      <c r="A39" s="5">
        <v>32</v>
      </c>
      <c r="B39" s="16">
        <v>46.038095238095238</v>
      </c>
      <c r="C39" s="7">
        <v>43.888888888888886</v>
      </c>
      <c r="D39" s="7">
        <v>29.588888888888885</v>
      </c>
      <c r="E39" s="7">
        <v>49.888888888888886</v>
      </c>
      <c r="F39" s="6">
        <v>6.5777777777777793</v>
      </c>
      <c r="G39" s="7">
        <v>-1.3333333333333333</v>
      </c>
      <c r="H39" s="7">
        <v>71.066666666666663</v>
      </c>
      <c r="I39" s="7">
        <v>78.144444444444446</v>
      </c>
      <c r="J39" s="7">
        <v>1.9777777777777779</v>
      </c>
      <c r="K39" s="7">
        <v>6.2888888888888879</v>
      </c>
      <c r="L39" s="7">
        <v>20</v>
      </c>
      <c r="M39" s="8">
        <v>183.11111111111111</v>
      </c>
      <c r="N39" s="7">
        <v>60</v>
      </c>
      <c r="O39" s="7">
        <v>-1.5444444444444445</v>
      </c>
      <c r="P39" s="7">
        <v>-2.0555555555555554</v>
      </c>
      <c r="Q39" s="7">
        <v>46.300000000000004</v>
      </c>
      <c r="R39" s="7">
        <v>45.18888888888889</v>
      </c>
      <c r="S39" s="7">
        <v>49.133333333333326</v>
      </c>
      <c r="T39" s="7">
        <f t="shared" si="7"/>
        <v>3.9444444444444358</v>
      </c>
      <c r="U39" s="8">
        <v>274.66666666666669</v>
      </c>
      <c r="V39" s="8">
        <v>252.66666666666666</v>
      </c>
      <c r="W39" s="8">
        <v>2000</v>
      </c>
      <c r="X39" s="7">
        <v>23.5</v>
      </c>
      <c r="Y39" s="7">
        <v>39.411111111111111</v>
      </c>
      <c r="Z39" s="8">
        <v>550</v>
      </c>
      <c r="AA39" s="7">
        <v>50.199999999999996</v>
      </c>
      <c r="AB39" s="5" t="e">
        <v>#DIV/0!</v>
      </c>
      <c r="AC39" s="5" t="e">
        <v>#DIV/0!</v>
      </c>
      <c r="AD39" s="7">
        <v>27.588888888888885</v>
      </c>
      <c r="AE39" s="7">
        <v>45.044444444444451</v>
      </c>
      <c r="AF39" s="7">
        <v>49.088888888888881</v>
      </c>
      <c r="AG39" s="9">
        <f t="shared" si="0"/>
        <v>47.161111111111111</v>
      </c>
      <c r="AH39" s="10">
        <f t="shared" si="1"/>
        <v>1007.6048484320987</v>
      </c>
      <c r="AI39" s="11">
        <f t="shared" si="2"/>
        <v>4091.6240277777779</v>
      </c>
      <c r="AJ39" s="12">
        <f t="shared" si="15"/>
        <v>7477.4716003155681</v>
      </c>
      <c r="AK39" s="9">
        <v>50.199999999999996</v>
      </c>
      <c r="AL39" s="9">
        <f t="shared" si="8"/>
        <v>1.06666666666667</v>
      </c>
      <c r="AM39" s="13">
        <f t="shared" si="3"/>
        <v>13.733333333333334</v>
      </c>
      <c r="AN39" s="9">
        <f t="shared" si="4"/>
        <v>44.983108108108098</v>
      </c>
      <c r="AO39" s="9">
        <f t="shared" si="16"/>
        <v>39.444444444444358</v>
      </c>
      <c r="AP39" s="9">
        <f t="shared" si="9"/>
        <v>1.06666666666667</v>
      </c>
      <c r="AQ39" s="7">
        <f t="shared" si="10"/>
        <v>3.5888888888888815</v>
      </c>
      <c r="AR39" s="7">
        <f t="shared" si="5"/>
        <v>0.7222222222222221</v>
      </c>
      <c r="AS39" s="7">
        <f t="shared" si="11"/>
        <v>19.777777777777779</v>
      </c>
      <c r="AT39" s="6">
        <f t="shared" si="6"/>
        <v>7.4774716003155683</v>
      </c>
      <c r="AU39" s="7">
        <f t="shared" si="18"/>
        <v>47.322432668443838</v>
      </c>
      <c r="AV39" s="7">
        <f t="shared" si="17"/>
        <v>-2.5664562204450476</v>
      </c>
      <c r="AW39" s="7">
        <f>AU39-Q39</f>
        <v>1.0224326684438338</v>
      </c>
      <c r="AX39" s="7">
        <f t="shared" si="12"/>
        <v>-6.5492273008419488</v>
      </c>
      <c r="AY39" s="7">
        <f t="shared" si="13"/>
        <v>-5.2158939675086158</v>
      </c>
      <c r="AZ39" s="7">
        <f t="shared" si="14"/>
        <v>4.4936717452863935</v>
      </c>
    </row>
    <row r="40" spans="1:52">
      <c r="A40" s="5">
        <v>33</v>
      </c>
      <c r="B40" s="16">
        <v>47.476785714285711</v>
      </c>
      <c r="C40" s="7">
        <v>39.875</v>
      </c>
      <c r="D40" s="7">
        <v>29.524999999999995</v>
      </c>
      <c r="E40" s="7">
        <v>49.75</v>
      </c>
      <c r="F40" s="6">
        <v>6.75</v>
      </c>
      <c r="G40" s="7">
        <v>-1</v>
      </c>
      <c r="H40" s="7">
        <v>71.3</v>
      </c>
      <c r="I40" s="7">
        <v>79.575000000000003</v>
      </c>
      <c r="J40" s="7">
        <v>2</v>
      </c>
      <c r="K40" s="7">
        <v>5.7000000000000011</v>
      </c>
      <c r="L40" s="7">
        <v>20</v>
      </c>
      <c r="M40" s="8">
        <v>180</v>
      </c>
      <c r="N40" s="7">
        <v>62.5</v>
      </c>
      <c r="O40" s="7">
        <v>-1.0375000000000001</v>
      </c>
      <c r="P40" s="7">
        <v>-1.4500000000000002</v>
      </c>
      <c r="Q40" s="7">
        <v>46.325000000000003</v>
      </c>
      <c r="R40" s="7">
        <v>45.612500000000004</v>
      </c>
      <c r="S40" s="7">
        <v>49.074999999999996</v>
      </c>
      <c r="T40" s="7">
        <f t="shared" si="7"/>
        <v>3.4624999999999915</v>
      </c>
      <c r="U40" s="8">
        <v>271.25</v>
      </c>
      <c r="V40" s="8">
        <v>236.75</v>
      </c>
      <c r="W40" s="8">
        <v>2000</v>
      </c>
      <c r="X40" s="7">
        <v>23.687500000000004</v>
      </c>
      <c r="Y40" s="7">
        <v>41.4375</v>
      </c>
      <c r="Z40" s="8">
        <v>550</v>
      </c>
      <c r="AA40" s="7">
        <v>50.249999999999993</v>
      </c>
      <c r="AB40" s="5" t="e">
        <v>#DIV/0!</v>
      </c>
      <c r="AC40" s="5" t="e">
        <v>#DIV/0!</v>
      </c>
      <c r="AD40" s="7">
        <v>28.200000000000006</v>
      </c>
      <c r="AE40" s="7">
        <v>45.550000000000004</v>
      </c>
      <c r="AF40" s="7">
        <v>49.1</v>
      </c>
      <c r="AG40" s="9">
        <f t="shared" si="0"/>
        <v>47.34375</v>
      </c>
      <c r="AH40" s="10">
        <f t="shared" si="1"/>
        <v>1007.507462890625</v>
      </c>
      <c r="AI40" s="11">
        <f t="shared" si="2"/>
        <v>4091.79296875</v>
      </c>
      <c r="AJ40" s="12">
        <f t="shared" si="15"/>
        <v>6708.8728888933483</v>
      </c>
      <c r="AK40" s="9">
        <v>50.249999999999993</v>
      </c>
      <c r="AL40" s="9">
        <f t="shared" si="8"/>
        <v>1.1749999999999972</v>
      </c>
      <c r="AM40" s="13">
        <f t="shared" si="3"/>
        <v>13.5625</v>
      </c>
      <c r="AN40" s="9">
        <f t="shared" si="4"/>
        <v>43.740740740740733</v>
      </c>
      <c r="AO40" s="9">
        <f t="shared" si="16"/>
        <v>34.624999999999915</v>
      </c>
      <c r="AP40" s="9">
        <f t="shared" si="9"/>
        <v>1.1749999999999972</v>
      </c>
      <c r="AQ40" s="7">
        <f t="shared" si="10"/>
        <v>3.4249999999999972</v>
      </c>
      <c r="AR40" s="7">
        <f t="shared" si="5"/>
        <v>0.45000000000000018</v>
      </c>
      <c r="AS40" s="7">
        <f t="shared" si="11"/>
        <v>20</v>
      </c>
      <c r="AT40" s="6">
        <f t="shared" si="6"/>
        <v>6.7088728888933487</v>
      </c>
      <c r="AU40" s="7">
        <f t="shared" si="18"/>
        <v>47.231944417004229</v>
      </c>
      <c r="AV40" s="7">
        <f t="shared" si="17"/>
        <v>-2.5180555829957711</v>
      </c>
      <c r="AW40" s="7">
        <f>AU40-Q40</f>
        <v>0.90694441700422601</v>
      </c>
      <c r="AX40" s="7">
        <f t="shared" si="12"/>
        <v>-5.7768421673688977</v>
      </c>
      <c r="AY40" s="7">
        <f t="shared" si="13"/>
        <v>-4.7768421673688977</v>
      </c>
      <c r="AZ40" s="7">
        <f t="shared" si="14"/>
        <v>4.3268421673688975</v>
      </c>
    </row>
    <row r="41" spans="1:52">
      <c r="A41" s="5">
        <v>34</v>
      </c>
      <c r="B41" s="6">
        <v>48.915476190476184</v>
      </c>
      <c r="C41" s="7">
        <v>40.333333333333336</v>
      </c>
      <c r="D41" s="7">
        <v>29.711111111111116</v>
      </c>
      <c r="E41" s="7">
        <v>50</v>
      </c>
      <c r="F41" s="6">
        <v>6.7000000000000011</v>
      </c>
      <c r="G41" s="7">
        <v>-1</v>
      </c>
      <c r="H41" s="7">
        <v>71.088888888888903</v>
      </c>
      <c r="I41" s="7">
        <v>79.5</v>
      </c>
      <c r="J41" s="7">
        <v>2</v>
      </c>
      <c r="K41" s="7">
        <v>5.822222222222222</v>
      </c>
      <c r="L41" s="7">
        <v>20</v>
      </c>
      <c r="M41" s="8">
        <v>178.66666666666666</v>
      </c>
      <c r="N41" s="7">
        <v>63.333333333333336</v>
      </c>
      <c r="O41" s="7">
        <v>-0.96666666666666656</v>
      </c>
      <c r="P41" s="7">
        <v>-1.4000000000000001</v>
      </c>
      <c r="Q41" s="7">
        <v>46.544444444444451</v>
      </c>
      <c r="R41" s="7">
        <v>45.800000000000004</v>
      </c>
      <c r="S41" s="7">
        <v>49.333333333333321</v>
      </c>
      <c r="T41" s="7">
        <f t="shared" si="7"/>
        <v>3.5333333333333172</v>
      </c>
      <c r="U41" s="8">
        <v>271.44444444444446</v>
      </c>
      <c r="V41" s="8">
        <v>236.33333333333334</v>
      </c>
      <c r="W41" s="8">
        <v>2000</v>
      </c>
      <c r="X41" s="7">
        <v>23.788888888888891</v>
      </c>
      <c r="Y41" s="7">
        <v>41.800000000000004</v>
      </c>
      <c r="Z41" s="8">
        <v>550</v>
      </c>
      <c r="AA41" s="7">
        <v>50.199999999999996</v>
      </c>
      <c r="AB41" s="5" t="e">
        <v>#DIV/0!</v>
      </c>
      <c r="AC41" s="5" t="e">
        <v>#DIV/0!</v>
      </c>
      <c r="AD41" s="7">
        <v>28.099999999999998</v>
      </c>
      <c r="AE41" s="7">
        <v>45.800000000000004</v>
      </c>
      <c r="AF41" s="7">
        <v>49.311111111111103</v>
      </c>
      <c r="AG41" s="9">
        <f t="shared" si="0"/>
        <v>47.566666666666663</v>
      </c>
      <c r="AH41" s="10">
        <f t="shared" si="1"/>
        <v>1007.3883475555556</v>
      </c>
      <c r="AI41" s="11">
        <f t="shared" si="2"/>
        <v>4091.9991666666665</v>
      </c>
      <c r="AJ41" s="12">
        <f t="shared" si="15"/>
        <v>6821.3783696426335</v>
      </c>
      <c r="AK41" s="9">
        <v>50.199999999999996</v>
      </c>
      <c r="AL41" s="9">
        <f t="shared" si="8"/>
        <v>0.86666666666667425</v>
      </c>
      <c r="AM41" s="13">
        <f t="shared" si="3"/>
        <v>13.572222222222223</v>
      </c>
      <c r="AN41" s="9">
        <f t="shared" si="4"/>
        <v>44.344941956882252</v>
      </c>
      <c r="AO41" s="9">
        <f t="shared" si="16"/>
        <v>35.333333333333172</v>
      </c>
      <c r="AP41" s="9">
        <f t="shared" si="9"/>
        <v>0.86666666666667425</v>
      </c>
      <c r="AQ41" s="7">
        <f t="shared" si="10"/>
        <v>3.4555555555555486</v>
      </c>
      <c r="AR41" s="7">
        <f t="shared" si="5"/>
        <v>0.40000000000000013</v>
      </c>
      <c r="AS41" s="7">
        <f t="shared" si="11"/>
        <v>20</v>
      </c>
      <c r="AT41" s="6">
        <f t="shared" si="6"/>
        <v>6.8213783696426331</v>
      </c>
      <c r="AU41" s="7">
        <f t="shared" si="18"/>
        <v>47.495101646339748</v>
      </c>
      <c r="AV41" s="7">
        <f t="shared" si="17"/>
        <v>-2.504898353660252</v>
      </c>
      <c r="AW41" s="7">
        <f>AU41-Q41</f>
        <v>0.95065720189529657</v>
      </c>
      <c r="AX41" s="7">
        <f t="shared" si="12"/>
        <v>-5.9995842581940906</v>
      </c>
      <c r="AY41" s="7">
        <f t="shared" si="13"/>
        <v>-4.9995842581940906</v>
      </c>
      <c r="AZ41" s="7">
        <f t="shared" si="14"/>
        <v>4.5995842581940902</v>
      </c>
    </row>
    <row r="42" spans="1:52">
      <c r="A42" s="5">
        <v>35</v>
      </c>
      <c r="B42" s="6">
        <v>50.354166666666664</v>
      </c>
      <c r="C42" s="7">
        <v>39.333333333333336</v>
      </c>
      <c r="D42" s="7">
        <v>29.811111111111114</v>
      </c>
      <c r="E42" s="7">
        <v>50</v>
      </c>
      <c r="F42" s="6">
        <v>6.7555555555555555</v>
      </c>
      <c r="G42" s="7">
        <v>-1</v>
      </c>
      <c r="H42" s="7">
        <v>71.188888888888883</v>
      </c>
      <c r="I42" s="7">
        <v>79.533333333333346</v>
      </c>
      <c r="J42" s="7">
        <v>2</v>
      </c>
      <c r="K42" s="7">
        <v>5.6444444444444457</v>
      </c>
      <c r="L42" s="7">
        <v>20</v>
      </c>
      <c r="M42" s="8">
        <v>178.66666666666666</v>
      </c>
      <c r="N42" s="7">
        <v>64</v>
      </c>
      <c r="O42" s="7">
        <v>-0.93333333333333335</v>
      </c>
      <c r="P42" s="7">
        <v>-1.3333333333333335</v>
      </c>
      <c r="Q42" s="7">
        <v>46.75555555555556</v>
      </c>
      <c r="R42" s="7">
        <v>46.033333333333339</v>
      </c>
      <c r="S42" s="7">
        <v>49.466666666666669</v>
      </c>
      <c r="T42" s="7">
        <f t="shared" si="7"/>
        <v>3.43333333333333</v>
      </c>
      <c r="U42" s="8">
        <v>269</v>
      </c>
      <c r="V42" s="8">
        <v>231.44444444444446</v>
      </c>
      <c r="W42" s="8">
        <v>2000</v>
      </c>
      <c r="X42" s="7">
        <v>24.055555555555554</v>
      </c>
      <c r="Y42" s="7">
        <v>42.044444444444451</v>
      </c>
      <c r="Z42" s="8">
        <v>550</v>
      </c>
      <c r="AA42" s="7">
        <v>50.199999999999996</v>
      </c>
      <c r="AB42" s="5" t="e">
        <v>#DIV/0!</v>
      </c>
      <c r="AC42" s="5" t="e">
        <v>#DIV/0!</v>
      </c>
      <c r="AD42" s="7">
        <v>28.055555555555557</v>
      </c>
      <c r="AE42" s="7">
        <v>45.955555555555556</v>
      </c>
      <c r="AF42" s="7">
        <v>49.444444444444443</v>
      </c>
      <c r="AG42" s="9">
        <f t="shared" si="0"/>
        <v>47.75</v>
      </c>
      <c r="AH42" s="10">
        <f t="shared" si="1"/>
        <v>1007.290175</v>
      </c>
      <c r="AI42" s="11">
        <f t="shared" si="2"/>
        <v>4092.1687499999998</v>
      </c>
      <c r="AJ42" s="12">
        <f t="shared" si="15"/>
        <v>6617.4660984299435</v>
      </c>
      <c r="AK42" s="9">
        <v>50.199999999999996</v>
      </c>
      <c r="AL42" s="9">
        <f t="shared" si="8"/>
        <v>0.73333333333332718</v>
      </c>
      <c r="AM42" s="13">
        <f t="shared" si="3"/>
        <v>13.45</v>
      </c>
      <c r="AN42" s="9">
        <f t="shared" si="4"/>
        <v>44.128289473684212</v>
      </c>
      <c r="AO42" s="9">
        <f t="shared" si="16"/>
        <v>34.3333333333333</v>
      </c>
      <c r="AP42" s="9">
        <f t="shared" si="9"/>
        <v>0.73333333333332718</v>
      </c>
      <c r="AQ42" s="7">
        <f t="shared" si="10"/>
        <v>3.24444444444444</v>
      </c>
      <c r="AR42" s="7">
        <f t="shared" si="5"/>
        <v>0.33333333333333348</v>
      </c>
      <c r="AS42" s="7">
        <f t="shared" si="11"/>
        <v>20</v>
      </c>
      <c r="AT42" s="6">
        <f t="shared" si="6"/>
        <v>6.6174660984299436</v>
      </c>
      <c r="AU42" s="7">
        <f t="shared" si="18"/>
        <v>47.635949832161771</v>
      </c>
      <c r="AV42" s="7">
        <f t="shared" si="17"/>
        <v>-2.3640501678382293</v>
      </c>
      <c r="AW42" s="7">
        <f>AU42-Q42</f>
        <v>0.88039427660621072</v>
      </c>
      <c r="AX42" s="7">
        <f t="shared" si="12"/>
        <v>-5.7521676524131351</v>
      </c>
      <c r="AY42" s="7">
        <f t="shared" si="13"/>
        <v>-4.7521676524131351</v>
      </c>
      <c r="AZ42" s="7">
        <f t="shared" si="14"/>
        <v>4.4188343190798012</v>
      </c>
    </row>
    <row r="43" spans="1:52">
      <c r="A43" s="5">
        <v>36</v>
      </c>
      <c r="B43" s="6">
        <v>51.792857142857137</v>
      </c>
      <c r="C43" s="7">
        <v>38.75</v>
      </c>
      <c r="D43" s="7">
        <v>29.925000000000004</v>
      </c>
      <c r="E43" s="7">
        <v>50</v>
      </c>
      <c r="F43" s="6">
        <v>6.7374999999999989</v>
      </c>
      <c r="G43" s="7">
        <v>-1</v>
      </c>
      <c r="H43" s="7">
        <v>71.612499999999997</v>
      </c>
      <c r="I43" s="7">
        <v>79.862499999999997</v>
      </c>
      <c r="J43" s="7">
        <v>1.9750000000000001</v>
      </c>
      <c r="K43" s="7">
        <v>5.6124999999999998</v>
      </c>
      <c r="L43" s="7">
        <v>20.125</v>
      </c>
      <c r="M43" s="8">
        <v>184</v>
      </c>
      <c r="N43" s="7">
        <v>64</v>
      </c>
      <c r="O43" s="7">
        <v>-0.92500000000000004</v>
      </c>
      <c r="P43" s="7">
        <v>-1.3500000000000003</v>
      </c>
      <c r="Q43" s="7">
        <v>46.95</v>
      </c>
      <c r="R43" s="7">
        <v>46.175000000000004</v>
      </c>
      <c r="S43" s="7">
        <v>49.675000000000004</v>
      </c>
      <c r="T43" s="7">
        <f t="shared" si="7"/>
        <v>3.5</v>
      </c>
      <c r="U43" s="8">
        <v>267</v>
      </c>
      <c r="V43" s="8">
        <v>233</v>
      </c>
      <c r="W43" s="8">
        <v>2000</v>
      </c>
      <c r="X43" s="7">
        <v>24.137499999999999</v>
      </c>
      <c r="Y43" s="7">
        <v>42.199999999999996</v>
      </c>
      <c r="Z43" s="8">
        <v>550</v>
      </c>
      <c r="AA43" s="7">
        <v>50.225000000000001</v>
      </c>
      <c r="AB43" s="5" t="e">
        <v>#DIV/0!</v>
      </c>
      <c r="AC43" s="5" t="e">
        <v>#DIV/0!</v>
      </c>
      <c r="AD43" s="7">
        <v>28.049999999999997</v>
      </c>
      <c r="AE43" s="7">
        <v>46.100000000000009</v>
      </c>
      <c r="AF43" s="7">
        <v>49.70000000000001</v>
      </c>
      <c r="AG43" s="9">
        <f t="shared" si="0"/>
        <v>47.925000000000004</v>
      </c>
      <c r="AH43" s="10">
        <f t="shared" si="1"/>
        <v>1007.1962892499999</v>
      </c>
      <c r="AI43" s="11">
        <f t="shared" si="2"/>
        <v>4092.3306250000001</v>
      </c>
      <c r="AJ43" s="12">
        <f t="shared" si="15"/>
        <v>6744.2628847854121</v>
      </c>
      <c r="AK43" s="9">
        <v>50.225000000000001</v>
      </c>
      <c r="AL43" s="9">
        <f t="shared" si="8"/>
        <v>0.54999999999999716</v>
      </c>
      <c r="AM43" s="13">
        <f t="shared" si="3"/>
        <v>13.35</v>
      </c>
      <c r="AN43" s="9">
        <f t="shared" si="4"/>
        <v>44.415584415584426</v>
      </c>
      <c r="AO43" s="9">
        <f t="shared" si="16"/>
        <v>35</v>
      </c>
      <c r="AP43" s="9">
        <f t="shared" si="9"/>
        <v>0.54999999999999716</v>
      </c>
      <c r="AQ43" s="7">
        <f t="shared" si="10"/>
        <v>3.0499999999999972</v>
      </c>
      <c r="AR43" s="7">
        <f t="shared" si="5"/>
        <v>0.35000000000000031</v>
      </c>
      <c r="AS43" s="7">
        <f t="shared" si="11"/>
        <v>19.75</v>
      </c>
      <c r="AT43" s="6">
        <f t="shared" si="6"/>
        <v>6.744262884785412</v>
      </c>
      <c r="AU43" s="7">
        <f t="shared" si="18"/>
        <v>47.795895910931904</v>
      </c>
      <c r="AV43" s="7">
        <f t="shared" si="17"/>
        <v>-2.2041040890680961</v>
      </c>
      <c r="AW43" s="7">
        <f>AU43-Q43</f>
        <v>0.84589591093190108</v>
      </c>
      <c r="AX43" s="7">
        <f t="shared" si="12"/>
        <v>-5.8324142164930208</v>
      </c>
      <c r="AY43" s="7">
        <f t="shared" si="13"/>
        <v>-4.8324142164930208</v>
      </c>
      <c r="AZ43" s="7">
        <f t="shared" si="14"/>
        <v>4.4824142164930203</v>
      </c>
    </row>
    <row r="44" spans="1:52">
      <c r="A44" s="5">
        <v>37</v>
      </c>
      <c r="B44" s="6">
        <v>53.231547619047618</v>
      </c>
      <c r="C44" s="7">
        <v>37.333333333333336</v>
      </c>
      <c r="D44" s="7">
        <v>29.955555555555552</v>
      </c>
      <c r="E44" s="7">
        <v>50.111111111111114</v>
      </c>
      <c r="F44" s="6">
        <v>6.7999999999999989</v>
      </c>
      <c r="G44" s="7">
        <v>-1</v>
      </c>
      <c r="H44" s="7">
        <v>71.533333333333346</v>
      </c>
      <c r="I44" s="7">
        <v>80.066666666666663</v>
      </c>
      <c r="J44" s="7">
        <v>1.9000000000000001</v>
      </c>
      <c r="K44" s="7">
        <v>5.4111111111111105</v>
      </c>
      <c r="L44" s="7">
        <v>20</v>
      </c>
      <c r="M44" s="8">
        <v>182.33333333333334</v>
      </c>
      <c r="N44" s="7">
        <v>64</v>
      </c>
      <c r="O44" s="7">
        <v>-0.8</v>
      </c>
      <c r="P44" s="7">
        <v>-1.1555555555555552</v>
      </c>
      <c r="Q44" s="7">
        <v>47</v>
      </c>
      <c r="R44" s="7">
        <v>46.366666666666667</v>
      </c>
      <c r="S44" s="7">
        <v>49.666666666666671</v>
      </c>
      <c r="T44" s="7">
        <f t="shared" si="7"/>
        <v>3.3000000000000043</v>
      </c>
      <c r="U44" s="8">
        <v>265</v>
      </c>
      <c r="V44" s="8">
        <v>223</v>
      </c>
      <c r="W44" s="8">
        <v>2000</v>
      </c>
      <c r="X44" s="7">
        <v>24.511111111111116</v>
      </c>
      <c r="Y44" s="7">
        <v>42.355555555555561</v>
      </c>
      <c r="Z44" s="8">
        <v>550</v>
      </c>
      <c r="AA44" s="7">
        <v>50.300000000000004</v>
      </c>
      <c r="AB44" s="5" t="e">
        <v>#DIV/0!</v>
      </c>
      <c r="AC44" s="5" t="e">
        <v>#DIV/0!</v>
      </c>
      <c r="AD44" s="7">
        <v>28.011111111111109</v>
      </c>
      <c r="AE44" s="7">
        <v>46.322222222222223</v>
      </c>
      <c r="AF44" s="7">
        <v>49.666666666666671</v>
      </c>
      <c r="AG44" s="9">
        <f t="shared" si="0"/>
        <v>48.016666666666666</v>
      </c>
      <c r="AH44" s="10">
        <f t="shared" si="1"/>
        <v>1007.1470425555556</v>
      </c>
      <c r="AI44" s="11">
        <f t="shared" si="2"/>
        <v>4092.4154166666667</v>
      </c>
      <c r="AJ44" s="12">
        <f t="shared" si="15"/>
        <v>6349.8814837769642</v>
      </c>
      <c r="AK44" s="9">
        <v>50.300000000000004</v>
      </c>
      <c r="AL44" s="9">
        <f t="shared" si="8"/>
        <v>0.63333333333333286</v>
      </c>
      <c r="AM44" s="13">
        <f t="shared" si="3"/>
        <v>13.25</v>
      </c>
      <c r="AN44" s="9">
        <f t="shared" si="4"/>
        <v>44.052287581699346</v>
      </c>
      <c r="AO44" s="9">
        <f t="shared" si="16"/>
        <v>33.000000000000043</v>
      </c>
      <c r="AP44" s="9">
        <f t="shared" si="9"/>
        <v>0.63333333333333286</v>
      </c>
      <c r="AQ44" s="7">
        <f t="shared" si="10"/>
        <v>3.1111111111111143</v>
      </c>
      <c r="AR44" s="7">
        <f t="shared" si="5"/>
        <v>0.15555555555555522</v>
      </c>
      <c r="AS44" s="7">
        <f t="shared" si="11"/>
        <v>19</v>
      </c>
      <c r="AT44" s="6">
        <f t="shared" si="6"/>
        <v>6.3498814837769642</v>
      </c>
      <c r="AU44" s="7">
        <f t="shared" si="18"/>
        <v>47.838724543516065</v>
      </c>
      <c r="AV44" s="7">
        <f t="shared" si="17"/>
        <v>-2.2723865675950492</v>
      </c>
      <c r="AW44" s="7">
        <f>AU44-Q44</f>
        <v>0.83872454351606507</v>
      </c>
      <c r="AX44" s="7">
        <f t="shared" si="12"/>
        <v>-5.5553043819169261</v>
      </c>
      <c r="AY44" s="7">
        <f t="shared" si="13"/>
        <v>-4.5553043819169261</v>
      </c>
      <c r="AZ44" s="7">
        <f t="shared" si="14"/>
        <v>4.3997488263613711</v>
      </c>
    </row>
    <row r="45" spans="1:52">
      <c r="A45" s="5">
        <v>38</v>
      </c>
      <c r="B45" s="6">
        <v>54.670238095238098</v>
      </c>
      <c r="C45" s="7">
        <v>36.5</v>
      </c>
      <c r="D45" s="7">
        <v>30.049999999999997</v>
      </c>
      <c r="E45" s="7">
        <v>50</v>
      </c>
      <c r="F45" s="6">
        <v>6.7999999999999989</v>
      </c>
      <c r="G45" s="7">
        <v>-1</v>
      </c>
      <c r="H45" s="7">
        <v>71.600000000000009</v>
      </c>
      <c r="I45" s="7">
        <v>80.125000000000014</v>
      </c>
      <c r="J45" s="7">
        <v>1.9000000000000001</v>
      </c>
      <c r="K45" s="7">
        <v>5.35</v>
      </c>
      <c r="L45" s="7">
        <v>20.25</v>
      </c>
      <c r="M45" s="8">
        <v>181</v>
      </c>
      <c r="N45" s="7">
        <v>64.625</v>
      </c>
      <c r="O45" s="7">
        <v>-0.75000000000000011</v>
      </c>
      <c r="P45" s="7">
        <v>-1.0874999999999999</v>
      </c>
      <c r="Q45" s="7">
        <v>47.087500000000006</v>
      </c>
      <c r="R45" s="7">
        <v>46.550000000000004</v>
      </c>
      <c r="S45" s="7">
        <v>49.800000000000004</v>
      </c>
      <c r="T45" s="7">
        <f t="shared" si="7"/>
        <v>3.25</v>
      </c>
      <c r="U45" s="8">
        <v>263.375</v>
      </c>
      <c r="V45" s="8">
        <v>221</v>
      </c>
      <c r="W45" s="8">
        <v>2000</v>
      </c>
      <c r="X45" s="7">
        <v>24.737499999999997</v>
      </c>
      <c r="Y45" s="7">
        <v>42.524999999999999</v>
      </c>
      <c r="Z45" s="8">
        <v>550</v>
      </c>
      <c r="AA45" s="7">
        <v>50.300000000000004</v>
      </c>
      <c r="AB45" s="5" t="e">
        <v>#DIV/0!</v>
      </c>
      <c r="AC45" s="5" t="e">
        <v>#DIV/0!</v>
      </c>
      <c r="AD45" s="7">
        <v>28.025000000000002</v>
      </c>
      <c r="AE45" s="7">
        <v>46.537500000000009</v>
      </c>
      <c r="AF45" s="7">
        <v>49.800000000000004</v>
      </c>
      <c r="AG45" s="9">
        <f t="shared" si="0"/>
        <v>48.175000000000004</v>
      </c>
      <c r="AH45" s="10">
        <f t="shared" si="1"/>
        <v>1007.06186925</v>
      </c>
      <c r="AI45" s="11">
        <f t="shared" si="2"/>
        <v>4092.5618749999999</v>
      </c>
      <c r="AJ45" s="12">
        <f t="shared" si="15"/>
        <v>6256.466715814383</v>
      </c>
      <c r="AK45" s="9">
        <v>50.300000000000004</v>
      </c>
      <c r="AL45" s="9">
        <f t="shared" si="8"/>
        <v>0.5</v>
      </c>
      <c r="AM45" s="13">
        <f t="shared" si="3"/>
        <v>13.168749999999999</v>
      </c>
      <c r="AN45" s="9">
        <f t="shared" si="4"/>
        <v>44.191176470588232</v>
      </c>
      <c r="AO45" s="9">
        <f t="shared" si="16"/>
        <v>32.5</v>
      </c>
      <c r="AP45" s="9">
        <f t="shared" si="9"/>
        <v>0.5</v>
      </c>
      <c r="AQ45" s="7">
        <f t="shared" si="10"/>
        <v>2.9124999999999943</v>
      </c>
      <c r="AR45" s="7">
        <f t="shared" si="5"/>
        <v>8.7499999999999911E-2</v>
      </c>
      <c r="AS45" s="7">
        <f t="shared" si="11"/>
        <v>19</v>
      </c>
      <c r="AT45" s="6">
        <f t="shared" si="6"/>
        <v>6.2564667158143825</v>
      </c>
      <c r="AU45" s="7">
        <f t="shared" si="18"/>
        <v>47.97088103812527</v>
      </c>
      <c r="AV45" s="7">
        <f t="shared" si="17"/>
        <v>-2.0291189618747296</v>
      </c>
      <c r="AW45" s="7">
        <f>AU45-Q45</f>
        <v>0.88338103812526469</v>
      </c>
      <c r="AX45" s="7">
        <f t="shared" si="12"/>
        <v>-5.5553043819169261</v>
      </c>
      <c r="AY45" s="7">
        <f t="shared" si="13"/>
        <v>-4.5553043819169261</v>
      </c>
      <c r="AZ45" s="7">
        <f t="shared" si="14"/>
        <v>4.4678043819169257</v>
      </c>
    </row>
    <row r="46" spans="1:52">
      <c r="A46" s="5">
        <v>39</v>
      </c>
      <c r="B46" s="6">
        <v>56.108928571428564</v>
      </c>
      <c r="C46" s="7">
        <v>37.666666666666664</v>
      </c>
      <c r="D46" s="7">
        <v>30.188888888888886</v>
      </c>
      <c r="E46" s="7">
        <v>50.666666666666664</v>
      </c>
      <c r="F46" s="6">
        <v>6.7999999999999989</v>
      </c>
      <c r="G46" s="7">
        <v>-1</v>
      </c>
      <c r="H46" s="7">
        <v>72</v>
      </c>
      <c r="I46" s="7">
        <v>80.366666666666674</v>
      </c>
      <c r="J46" s="7">
        <v>1.9555555555555557</v>
      </c>
      <c r="K46" s="7">
        <v>5.522222222222223</v>
      </c>
      <c r="L46" s="7">
        <v>20.444444444444443</v>
      </c>
      <c r="M46" s="8">
        <v>181.88888888888889</v>
      </c>
      <c r="N46" s="7">
        <v>65</v>
      </c>
      <c r="O46" s="7">
        <v>-0.75555555555555542</v>
      </c>
      <c r="P46" s="7">
        <v>-1.1222222222222222</v>
      </c>
      <c r="Q46" s="7">
        <v>47.122222222222227</v>
      </c>
      <c r="R46" s="7">
        <v>46.666666666666671</v>
      </c>
      <c r="S46" s="7">
        <v>49.955555555555549</v>
      </c>
      <c r="T46" s="7">
        <f t="shared" si="7"/>
        <v>3.2888888888888772</v>
      </c>
      <c r="U46" s="8">
        <v>263.33333333333331</v>
      </c>
      <c r="V46" s="8">
        <v>225.66666666666666</v>
      </c>
      <c r="W46" s="8">
        <v>2000</v>
      </c>
      <c r="X46" s="7">
        <v>24.544444444444444</v>
      </c>
      <c r="Y46" s="7">
        <v>42.699999999999996</v>
      </c>
      <c r="Z46" s="8">
        <v>550</v>
      </c>
      <c r="AA46" s="7">
        <v>50.25555555555556</v>
      </c>
      <c r="AB46" s="5" t="e">
        <v>#DIV/0!</v>
      </c>
      <c r="AC46" s="5" t="e">
        <v>#DIV/0!</v>
      </c>
      <c r="AD46" s="7">
        <v>28.077777777777772</v>
      </c>
      <c r="AE46" s="7">
        <v>46.600000000000009</v>
      </c>
      <c r="AF46" s="7">
        <v>49.888888888888886</v>
      </c>
      <c r="AG46" s="9">
        <f t="shared" si="0"/>
        <v>48.31111111111111</v>
      </c>
      <c r="AH46" s="10">
        <f t="shared" si="1"/>
        <v>1006.9885378765432</v>
      </c>
      <c r="AI46" s="11">
        <f t="shared" si="2"/>
        <v>4092.6877777777777</v>
      </c>
      <c r="AJ46" s="12">
        <f t="shared" si="15"/>
        <v>6342.987060323273</v>
      </c>
      <c r="AK46" s="9">
        <v>50.25555555555556</v>
      </c>
      <c r="AL46" s="9">
        <f t="shared" si="8"/>
        <v>0.30000000000001137</v>
      </c>
      <c r="AM46" s="13">
        <f t="shared" si="3"/>
        <v>13.166666666666666</v>
      </c>
      <c r="AN46" s="9">
        <f t="shared" si="4"/>
        <v>44.395424836601308</v>
      </c>
      <c r="AO46" s="9">
        <f t="shared" si="16"/>
        <v>32.888888888888772</v>
      </c>
      <c r="AP46" s="9">
        <f t="shared" si="9"/>
        <v>0.30000000000001137</v>
      </c>
      <c r="AQ46" s="7">
        <f t="shared" si="10"/>
        <v>3.5444444444444372</v>
      </c>
      <c r="AR46" s="7">
        <f t="shared" si="5"/>
        <v>0.12222222222222223</v>
      </c>
      <c r="AS46" s="7">
        <f t="shared" si="11"/>
        <v>19.555555555555557</v>
      </c>
      <c r="AT46" s="6">
        <f t="shared" si="6"/>
        <v>6.3429870603232734</v>
      </c>
      <c r="AU46" s="7">
        <f t="shared" si="18"/>
        <v>48.164620050808935</v>
      </c>
      <c r="AV46" s="7">
        <f t="shared" si="17"/>
        <v>-2.5020466158577293</v>
      </c>
      <c r="AW46" s="7">
        <f>AU46-Q46</f>
        <v>1.0423978285867079</v>
      </c>
      <c r="AX46" s="7">
        <f t="shared" si="12"/>
        <v>-5.5553043819169261</v>
      </c>
      <c r="AY46" s="7">
        <f t="shared" si="13"/>
        <v>-4.5553043819169261</v>
      </c>
      <c r="AZ46" s="7">
        <f t="shared" si="14"/>
        <v>4.4330821596947043</v>
      </c>
    </row>
    <row r="47" spans="1:52">
      <c r="A47" s="5">
        <v>40</v>
      </c>
      <c r="B47" s="6">
        <v>57.547619047619051</v>
      </c>
      <c r="C47" s="7">
        <v>36.555555555555557</v>
      </c>
      <c r="D47" s="7">
        <v>30.244444444444444</v>
      </c>
      <c r="E47" s="7">
        <v>51</v>
      </c>
      <c r="F47" s="6">
        <v>6.7999999999999989</v>
      </c>
      <c r="G47" s="7">
        <v>-1</v>
      </c>
      <c r="H47" s="7">
        <v>72.26666666666668</v>
      </c>
      <c r="I47" s="7">
        <v>80.788888888888877</v>
      </c>
      <c r="J47" s="7">
        <v>1.9666666666666666</v>
      </c>
      <c r="K47" s="7">
        <v>5.3888888888888893</v>
      </c>
      <c r="L47" s="7">
        <v>20.888888888888889</v>
      </c>
      <c r="M47" s="8">
        <v>181</v>
      </c>
      <c r="N47" s="7">
        <v>65</v>
      </c>
      <c r="O47" s="7">
        <v>-0.62222222222222223</v>
      </c>
      <c r="P47" s="7">
        <v>-1.0111111111111111</v>
      </c>
      <c r="Q47" s="7">
        <v>47.199999999999996</v>
      </c>
      <c r="R47" s="7">
        <v>46.844444444444449</v>
      </c>
      <c r="S47" s="7">
        <v>50.111111111111114</v>
      </c>
      <c r="T47" s="7">
        <f t="shared" si="7"/>
        <v>3.2666666666666657</v>
      </c>
      <c r="U47" s="8">
        <v>259.66666666666669</v>
      </c>
      <c r="V47" s="8">
        <v>222.11111111111111</v>
      </c>
      <c r="W47" s="8">
        <v>2000</v>
      </c>
      <c r="X47" s="7">
        <v>24.966666666666665</v>
      </c>
      <c r="Y47" s="7">
        <v>42.711111111111109</v>
      </c>
      <c r="Z47" s="8">
        <v>550</v>
      </c>
      <c r="AA47" s="7">
        <v>50.255555555555553</v>
      </c>
      <c r="AB47" s="5" t="e">
        <v>#DIV/0!</v>
      </c>
      <c r="AC47" s="5" t="e">
        <v>#DIV/0!</v>
      </c>
      <c r="AD47" s="7">
        <v>28.011111111111113</v>
      </c>
      <c r="AE47" s="7">
        <v>46.800000000000004</v>
      </c>
      <c r="AF47" s="7">
        <v>50.111111111111114</v>
      </c>
      <c r="AG47" s="9">
        <f t="shared" si="0"/>
        <v>48.477777777777781</v>
      </c>
      <c r="AH47" s="10">
        <f t="shared" si="1"/>
        <v>1006.8986030617284</v>
      </c>
      <c r="AI47" s="11">
        <f t="shared" si="2"/>
        <v>4092.8419444444444</v>
      </c>
      <c r="AJ47" s="12">
        <f t="shared" si="15"/>
        <v>6284.8456854979058</v>
      </c>
      <c r="AK47" s="9">
        <v>50.255555555555553</v>
      </c>
      <c r="AL47" s="9">
        <f t="shared" si="8"/>
        <v>0.1444444444444386</v>
      </c>
      <c r="AM47" s="13">
        <f t="shared" si="3"/>
        <v>12.983333333333334</v>
      </c>
      <c r="AN47" s="9">
        <f t="shared" si="4"/>
        <v>44.477124183006538</v>
      </c>
      <c r="AO47" s="9">
        <f t="shared" si="16"/>
        <v>32.666666666666657</v>
      </c>
      <c r="AP47" s="9">
        <f t="shared" si="9"/>
        <v>0.1444444444444386</v>
      </c>
      <c r="AQ47" s="7">
        <f t="shared" si="10"/>
        <v>3.8000000000000043</v>
      </c>
      <c r="AR47" s="7">
        <f t="shared" si="5"/>
        <v>1.1111111111111072E-2</v>
      </c>
      <c r="AS47" s="7">
        <f t="shared" si="11"/>
        <v>19.666666666666664</v>
      </c>
      <c r="AT47" s="6">
        <f t="shared" si="6"/>
        <v>6.2848456854979062</v>
      </c>
      <c r="AU47" s="7">
        <f t="shared" si="18"/>
        <v>48.24191387275269</v>
      </c>
      <c r="AV47" s="7">
        <f t="shared" si="17"/>
        <v>-2.7580861272473101</v>
      </c>
      <c r="AW47" s="7">
        <f>AU47-Q47</f>
        <v>1.0419138727526942</v>
      </c>
      <c r="AX47" s="7">
        <f t="shared" si="12"/>
        <v>-5.5553043819169261</v>
      </c>
      <c r="AY47" s="7">
        <f t="shared" si="13"/>
        <v>-4.5553043819169261</v>
      </c>
      <c r="AZ47" s="7">
        <f t="shared" si="14"/>
        <v>4.544193270805815</v>
      </c>
    </row>
    <row r="48" spans="1:52">
      <c r="A48" s="5">
        <v>41</v>
      </c>
      <c r="B48" s="6">
        <v>58.986309523809517</v>
      </c>
      <c r="C48" s="7">
        <v>35.75</v>
      </c>
      <c r="D48" s="7">
        <v>30.274999999999999</v>
      </c>
      <c r="E48" s="7">
        <v>51</v>
      </c>
      <c r="F48" s="6">
        <v>6.8249999999999993</v>
      </c>
      <c r="G48" s="7">
        <v>-0.75</v>
      </c>
      <c r="H48" s="7">
        <v>72.45</v>
      </c>
      <c r="I48" s="7">
        <v>81.000000000000014</v>
      </c>
      <c r="J48" s="7">
        <v>2</v>
      </c>
      <c r="K48" s="7">
        <v>5.3625000000000007</v>
      </c>
      <c r="L48" s="7">
        <v>20.875</v>
      </c>
      <c r="M48" s="8">
        <v>179</v>
      </c>
      <c r="N48" s="7">
        <v>65</v>
      </c>
      <c r="O48" s="7">
        <v>-0.66249999999999987</v>
      </c>
      <c r="P48" s="7">
        <v>-0.97500000000000009</v>
      </c>
      <c r="Q48" s="7">
        <v>47.300000000000004</v>
      </c>
      <c r="R48" s="7">
        <v>47</v>
      </c>
      <c r="S48" s="7">
        <v>50.199999999999996</v>
      </c>
      <c r="T48" s="7">
        <f t="shared" si="7"/>
        <v>3.1999999999999957</v>
      </c>
      <c r="U48" s="8">
        <v>257.75</v>
      </c>
      <c r="V48" s="8">
        <v>220</v>
      </c>
      <c r="W48" s="8">
        <v>2000</v>
      </c>
      <c r="X48" s="7">
        <v>25.075000000000003</v>
      </c>
      <c r="Y48" s="7">
        <v>42.800000000000004</v>
      </c>
      <c r="Z48" s="8">
        <v>547.5</v>
      </c>
      <c r="AA48" s="7">
        <v>50.199999999999996</v>
      </c>
      <c r="AB48" s="5" t="e">
        <v>#DIV/0!</v>
      </c>
      <c r="AC48" s="5" t="e">
        <v>#DIV/0!</v>
      </c>
      <c r="AD48" s="7">
        <v>28.1</v>
      </c>
      <c r="AE48" s="7">
        <v>47</v>
      </c>
      <c r="AF48" s="7">
        <v>50.199999999999996</v>
      </c>
      <c r="AG48" s="9">
        <f t="shared" si="0"/>
        <v>48.599999999999994</v>
      </c>
      <c r="AH48" s="10">
        <f t="shared" si="1"/>
        <v>1006.8325520000001</v>
      </c>
      <c r="AI48" s="11">
        <f t="shared" si="2"/>
        <v>4092.9549999999999</v>
      </c>
      <c r="AJ48" s="12">
        <f t="shared" si="15"/>
        <v>6175.8859313695712</v>
      </c>
      <c r="AK48" s="9">
        <v>50.199999999999996</v>
      </c>
      <c r="AL48" s="9">
        <f t="shared" si="8"/>
        <v>0</v>
      </c>
      <c r="AM48" s="13">
        <f t="shared" si="3"/>
        <v>12.887499999999999</v>
      </c>
      <c r="AN48" s="9">
        <f t="shared" si="4"/>
        <v>44.358974358974365</v>
      </c>
      <c r="AO48" s="9">
        <f t="shared" si="16"/>
        <v>31.999999999999957</v>
      </c>
      <c r="AP48" s="9">
        <f t="shared" si="9"/>
        <v>0</v>
      </c>
      <c r="AQ48" s="7">
        <f t="shared" si="10"/>
        <v>3.6999999999999957</v>
      </c>
      <c r="AR48" s="7">
        <f t="shared" si="5"/>
        <v>0.22500000000000009</v>
      </c>
      <c r="AS48" s="7">
        <f t="shared" si="11"/>
        <v>20</v>
      </c>
      <c r="AT48" s="6">
        <f t="shared" si="6"/>
        <v>6.1758859313695709</v>
      </c>
      <c r="AU48" s="7">
        <f t="shared" si="18"/>
        <v>48.284376541177977</v>
      </c>
      <c r="AV48" s="7">
        <f t="shared" si="17"/>
        <v>-2.7156234588220229</v>
      </c>
      <c r="AW48" s="7">
        <f>AU48-Q48</f>
        <v>0.9843765411779728</v>
      </c>
      <c r="AX48" s="7">
        <f t="shared" si="12"/>
        <v>-5.444982581496248</v>
      </c>
      <c r="AY48" s="7">
        <f t="shared" si="13"/>
        <v>-4.694982581496248</v>
      </c>
      <c r="AZ48" s="7">
        <f t="shared" si="14"/>
        <v>4.4699825814962484</v>
      </c>
    </row>
    <row r="49" spans="1:52">
      <c r="A49" s="5">
        <v>42</v>
      </c>
      <c r="B49" s="6">
        <v>60.424999999999997</v>
      </c>
      <c r="C49" s="7">
        <v>35</v>
      </c>
      <c r="D49" s="7">
        <v>30.333333333333332</v>
      </c>
      <c r="E49" s="7">
        <v>51</v>
      </c>
      <c r="F49" s="6">
        <v>6.81111111111111</v>
      </c>
      <c r="G49" s="7">
        <v>-0.88888888888888884</v>
      </c>
      <c r="H49" s="7">
        <v>72.399999999999991</v>
      </c>
      <c r="I49" s="7">
        <v>81.100000000000009</v>
      </c>
      <c r="J49" s="7">
        <v>1.9444444444444444</v>
      </c>
      <c r="K49" s="7">
        <v>5.2444444444444445</v>
      </c>
      <c r="L49" s="7">
        <v>20.777777777777779</v>
      </c>
      <c r="M49" s="8">
        <v>182.11111111111111</v>
      </c>
      <c r="N49" s="7">
        <v>65</v>
      </c>
      <c r="O49" s="7">
        <v>-0.62222222222222212</v>
      </c>
      <c r="P49" s="7">
        <v>-0.9111111111111112</v>
      </c>
      <c r="Q49" s="7">
        <v>47.300000000000004</v>
      </c>
      <c r="R49" s="7">
        <v>47.100000000000009</v>
      </c>
      <c r="S49" s="7">
        <v>50.311111111111103</v>
      </c>
      <c r="T49" s="7">
        <f t="shared" si="7"/>
        <v>3.2111111111110944</v>
      </c>
      <c r="U49" s="8">
        <v>257.44444444444446</v>
      </c>
      <c r="V49" s="8">
        <v>215</v>
      </c>
      <c r="W49" s="8">
        <v>2000</v>
      </c>
      <c r="X49" s="7">
        <v>25.37777777777778</v>
      </c>
      <c r="Y49" s="7">
        <v>43.01111111111112</v>
      </c>
      <c r="Z49" s="8">
        <v>550</v>
      </c>
      <c r="AA49" s="7">
        <v>50.25555555555556</v>
      </c>
      <c r="AB49" s="5" t="e">
        <v>#DIV/0!</v>
      </c>
      <c r="AC49" s="5" t="e">
        <v>#DIV/0!</v>
      </c>
      <c r="AD49" s="7">
        <v>28.011111111111106</v>
      </c>
      <c r="AE49" s="7">
        <v>47.055555555555564</v>
      </c>
      <c r="AF49" s="7">
        <v>50.288888888888884</v>
      </c>
      <c r="AG49" s="9">
        <f t="shared" si="0"/>
        <v>48.705555555555556</v>
      </c>
      <c r="AH49" s="10">
        <f t="shared" si="1"/>
        <v>1006.7754405802469</v>
      </c>
      <c r="AI49" s="11">
        <f t="shared" si="2"/>
        <v>4093.0526388888889</v>
      </c>
      <c r="AJ49" s="12">
        <f t="shared" si="15"/>
        <v>6177.5228698465899</v>
      </c>
      <c r="AK49" s="9">
        <v>50.25555555555556</v>
      </c>
      <c r="AL49" s="9">
        <f t="shared" si="8"/>
        <v>-5.5555555555542924E-2</v>
      </c>
      <c r="AM49" s="13">
        <f t="shared" si="3"/>
        <v>12.872222222222224</v>
      </c>
      <c r="AN49" s="9">
        <f t="shared" si="4"/>
        <v>44.535073409461667</v>
      </c>
      <c r="AO49" s="9">
        <f t="shared" si="16"/>
        <v>32.111111111110944</v>
      </c>
      <c r="AP49" s="9">
        <f t="shared" si="9"/>
        <v>-5.5555555555542924E-2</v>
      </c>
      <c r="AQ49" s="7">
        <f t="shared" si="10"/>
        <v>3.6999999999999957</v>
      </c>
      <c r="AR49" s="7">
        <f t="shared" si="5"/>
        <v>2.2222222222222365E-2</v>
      </c>
      <c r="AS49" s="7">
        <f t="shared" si="11"/>
        <v>19.444444444444443</v>
      </c>
      <c r="AT49" s="6">
        <f t="shared" si="6"/>
        <v>6.17752286984659</v>
      </c>
      <c r="AU49" s="7">
        <f t="shared" si="18"/>
        <v>48.365345473376607</v>
      </c>
      <c r="AV49" s="7">
        <f t="shared" si="17"/>
        <v>-2.6346545266233932</v>
      </c>
      <c r="AW49" s="7">
        <f>AU49-Q49</f>
        <v>1.0653454733766026</v>
      </c>
      <c r="AX49" s="7">
        <f t="shared" si="12"/>
        <v>-5.5062358529643518</v>
      </c>
      <c r="AY49" s="7">
        <f t="shared" si="13"/>
        <v>-4.6173469640754625</v>
      </c>
      <c r="AZ49" s="7">
        <f t="shared" si="14"/>
        <v>4.5951247418532404</v>
      </c>
    </row>
    <row r="50" spans="1:52">
      <c r="A50" s="5">
        <v>43</v>
      </c>
      <c r="B50" s="6">
        <v>61.863690476190477</v>
      </c>
      <c r="C50" s="7">
        <v>35</v>
      </c>
      <c r="D50" s="7">
        <v>30.455555555555559</v>
      </c>
      <c r="E50" s="7">
        <v>51</v>
      </c>
      <c r="F50" s="6">
        <v>6.8999999999999995</v>
      </c>
      <c r="G50" s="7">
        <v>0</v>
      </c>
      <c r="H50" s="7">
        <v>72.577777777777783</v>
      </c>
      <c r="I50" s="7">
        <v>81.166666666666686</v>
      </c>
      <c r="J50" s="7">
        <v>1.9555555555555557</v>
      </c>
      <c r="K50" s="7">
        <v>5.3</v>
      </c>
      <c r="L50" s="7">
        <v>20.666666666666668</v>
      </c>
      <c r="M50" s="8">
        <v>182.77777777777777</v>
      </c>
      <c r="N50" s="7">
        <v>65</v>
      </c>
      <c r="O50" s="7">
        <v>-0.51111111111111107</v>
      </c>
      <c r="P50" s="7">
        <v>-0.83333333333333326</v>
      </c>
      <c r="Q50" s="7">
        <v>47.388888888888886</v>
      </c>
      <c r="R50" s="7">
        <v>47.100000000000009</v>
      </c>
      <c r="S50" s="7">
        <v>50.399999999999991</v>
      </c>
      <c r="T50" s="7">
        <f t="shared" si="7"/>
        <v>3.2999999999999829</v>
      </c>
      <c r="U50" s="8">
        <v>256.55555555555554</v>
      </c>
      <c r="V50" s="8">
        <v>215</v>
      </c>
      <c r="W50" s="8">
        <v>2000</v>
      </c>
      <c r="X50" s="7">
        <v>25.466666666666665</v>
      </c>
      <c r="Y50" s="7">
        <v>43.088888888888896</v>
      </c>
      <c r="Z50" s="8">
        <v>550</v>
      </c>
      <c r="AA50" s="7">
        <v>50.277777777777779</v>
      </c>
      <c r="AB50" s="5" t="e">
        <v>#DIV/0!</v>
      </c>
      <c r="AC50" s="5" t="e">
        <v>#DIV/0!</v>
      </c>
      <c r="AD50" s="7">
        <v>27.966666666666672</v>
      </c>
      <c r="AE50" s="7">
        <v>47.100000000000009</v>
      </c>
      <c r="AF50" s="7">
        <v>50.333333333333329</v>
      </c>
      <c r="AG50" s="9">
        <f t="shared" si="0"/>
        <v>48.75</v>
      </c>
      <c r="AH50" s="10">
        <f t="shared" si="1"/>
        <v>1006.7513750000001</v>
      </c>
      <c r="AI50" s="11">
        <f t="shared" si="2"/>
        <v>4093.09375</v>
      </c>
      <c r="AJ50" s="12">
        <f t="shared" si="15"/>
        <v>6338.3660840957382</v>
      </c>
      <c r="AK50" s="9">
        <v>50.277777777777779</v>
      </c>
      <c r="AL50" s="9">
        <f t="shared" si="8"/>
        <v>-0.12222222222221291</v>
      </c>
      <c r="AM50" s="13">
        <f t="shared" si="3"/>
        <v>12.827777777777778</v>
      </c>
      <c r="AN50" s="9">
        <f t="shared" si="4"/>
        <v>44.138486312399365</v>
      </c>
      <c r="AO50" s="9">
        <f t="shared" si="16"/>
        <v>32.999999999999829</v>
      </c>
      <c r="AP50" s="9">
        <f t="shared" si="9"/>
        <v>-0.12222222222221291</v>
      </c>
      <c r="AQ50" s="7">
        <f t="shared" si="10"/>
        <v>3.6111111111111143</v>
      </c>
      <c r="AR50" s="7">
        <f t="shared" si="5"/>
        <v>0.83333333333333326</v>
      </c>
      <c r="AS50" s="7">
        <f t="shared" si="11"/>
        <v>19.555555555555557</v>
      </c>
      <c r="AT50" s="6">
        <f t="shared" si="6"/>
        <v>6.3383660840957381</v>
      </c>
      <c r="AU50" s="7">
        <f t="shared" si="18"/>
        <v>48.534587074208076</v>
      </c>
      <c r="AV50" s="7">
        <f t="shared" si="17"/>
        <v>-2.4654129257919237</v>
      </c>
      <c r="AW50" s="7">
        <f>AU50-Q50</f>
        <v>1.1456981853191905</v>
      </c>
      <c r="AX50" s="7">
        <f t="shared" si="12"/>
        <v>-5.1157842466261627</v>
      </c>
      <c r="AY50" s="7">
        <f t="shared" si="13"/>
        <v>-5.1157842466261627</v>
      </c>
      <c r="AZ50" s="7">
        <f t="shared" si="14"/>
        <v>4.2824509132928297</v>
      </c>
    </row>
    <row r="51" spans="1:52">
      <c r="A51" s="5">
        <v>44</v>
      </c>
      <c r="B51" s="6">
        <v>63.30238095238095</v>
      </c>
      <c r="C51" s="7">
        <v>34.75</v>
      </c>
      <c r="D51" s="7">
        <v>30.512499999999999</v>
      </c>
      <c r="E51" s="7">
        <v>51</v>
      </c>
      <c r="F51" s="6">
        <v>6.8999999999999995</v>
      </c>
      <c r="G51" s="7">
        <v>0</v>
      </c>
      <c r="H51" s="7">
        <v>72.762500000000003</v>
      </c>
      <c r="I51" s="7">
        <v>81.337499999999991</v>
      </c>
      <c r="J51" s="7">
        <v>2</v>
      </c>
      <c r="K51" s="7">
        <v>5.2875000000000005</v>
      </c>
      <c r="L51" s="7">
        <v>21</v>
      </c>
      <c r="M51" s="8">
        <v>182</v>
      </c>
      <c r="N51" s="7">
        <v>65.875</v>
      </c>
      <c r="O51" s="7">
        <v>-0.41249999999999998</v>
      </c>
      <c r="P51" s="7">
        <v>-0.73750000000000004</v>
      </c>
      <c r="Q51" s="7">
        <v>47.550000000000004</v>
      </c>
      <c r="R51" s="7">
        <v>47.212499999999999</v>
      </c>
      <c r="S51" s="7">
        <v>50.525000000000006</v>
      </c>
      <c r="T51" s="7">
        <f t="shared" si="7"/>
        <v>3.3125000000000071</v>
      </c>
      <c r="U51" s="8">
        <v>256</v>
      </c>
      <c r="V51" s="8">
        <v>214.5</v>
      </c>
      <c r="W51" s="8">
        <v>2000</v>
      </c>
      <c r="X51" s="7">
        <v>25.574999999999996</v>
      </c>
      <c r="Y51" s="7">
        <v>43.2</v>
      </c>
      <c r="Z51" s="8">
        <v>548.75</v>
      </c>
      <c r="AA51" s="7">
        <v>50.199999999999996</v>
      </c>
      <c r="AB51" s="5" t="e">
        <v>#DIV/0!</v>
      </c>
      <c r="AC51" s="5" t="e">
        <v>#DIV/0!</v>
      </c>
      <c r="AD51" s="7">
        <v>28.049999999999997</v>
      </c>
      <c r="AE51" s="7">
        <v>47.174999999999997</v>
      </c>
      <c r="AF51" s="7">
        <v>50.45</v>
      </c>
      <c r="AG51" s="9">
        <f t="shared" si="0"/>
        <v>48.868750000000006</v>
      </c>
      <c r="AH51" s="10">
        <f t="shared" si="1"/>
        <v>1006.6870205156249</v>
      </c>
      <c r="AI51" s="11">
        <f t="shared" si="2"/>
        <v>4093.20359375</v>
      </c>
      <c r="AJ51" s="12">
        <f t="shared" si="15"/>
        <v>6381.0965832463362</v>
      </c>
      <c r="AK51" s="9">
        <v>50.199999999999996</v>
      </c>
      <c r="AL51" s="9">
        <f t="shared" si="8"/>
        <v>-0.32500000000000995</v>
      </c>
      <c r="AM51" s="13">
        <f t="shared" si="3"/>
        <v>12.8</v>
      </c>
      <c r="AN51" s="9">
        <f t="shared" si="4"/>
        <v>44.221014492753625</v>
      </c>
      <c r="AO51" s="9">
        <f t="shared" si="16"/>
        <v>33.125000000000071</v>
      </c>
      <c r="AP51" s="9">
        <f t="shared" si="9"/>
        <v>-0.32500000000000995</v>
      </c>
      <c r="AQ51" s="7">
        <f t="shared" si="10"/>
        <v>3.4499999999999957</v>
      </c>
      <c r="AR51" s="7">
        <f t="shared" si="5"/>
        <v>0.73750000000000004</v>
      </c>
      <c r="AS51" s="7">
        <f t="shared" si="11"/>
        <v>20</v>
      </c>
      <c r="AT51" s="6">
        <f t="shared" si="6"/>
        <v>6.381096583246336</v>
      </c>
      <c r="AU51" s="7">
        <f t="shared" si="18"/>
        <v>48.613250699028413</v>
      </c>
      <c r="AV51" s="7">
        <f t="shared" si="17"/>
        <v>-2.3867493009715872</v>
      </c>
      <c r="AW51" s="7">
        <f>AU51-Q51</f>
        <v>1.0632506990284085</v>
      </c>
      <c r="AX51" s="7">
        <f t="shared" si="12"/>
        <v>-5.1157842466261627</v>
      </c>
      <c r="AY51" s="7">
        <f t="shared" si="13"/>
        <v>-5.1157842466261627</v>
      </c>
      <c r="AZ51" s="7">
        <f t="shared" si="14"/>
        <v>4.3782842466261629</v>
      </c>
    </row>
    <row r="52" spans="1:52">
      <c r="A52" s="5">
        <v>45</v>
      </c>
      <c r="B52" s="6">
        <v>64.741071428571431</v>
      </c>
      <c r="C52" s="7">
        <v>33</v>
      </c>
      <c r="D52" s="7">
        <v>30.533333333333328</v>
      </c>
      <c r="E52" s="7">
        <v>51</v>
      </c>
      <c r="F52" s="6">
        <v>6.8999999999999995</v>
      </c>
      <c r="G52" s="7">
        <v>0</v>
      </c>
      <c r="H52" s="7">
        <v>73.100000000000009</v>
      </c>
      <c r="I52" s="7">
        <v>81.5</v>
      </c>
      <c r="J52" s="7">
        <v>2</v>
      </c>
      <c r="K52" s="7">
        <v>5.0111111111111111</v>
      </c>
      <c r="L52" s="7">
        <v>20.777777777777779</v>
      </c>
      <c r="M52" s="8">
        <v>180</v>
      </c>
      <c r="N52" s="7">
        <v>66</v>
      </c>
      <c r="O52" s="7">
        <v>-0.37777777777777771</v>
      </c>
      <c r="P52" s="7">
        <v>-0.6333333333333333</v>
      </c>
      <c r="Q52" s="7">
        <v>47.600000000000009</v>
      </c>
      <c r="R52" s="7">
        <v>47.277777777777786</v>
      </c>
      <c r="S52" s="7">
        <v>50.577777777777783</v>
      </c>
      <c r="T52" s="7">
        <f t="shared" si="7"/>
        <v>3.2999999999999972</v>
      </c>
      <c r="U52" s="8">
        <v>255.44444444444446</v>
      </c>
      <c r="V52" s="8">
        <v>208.33333333333334</v>
      </c>
      <c r="W52" s="8">
        <v>2000</v>
      </c>
      <c r="X52" s="7">
        <v>26.133333333333329</v>
      </c>
      <c r="Y52" s="7">
        <v>43.444444444444443</v>
      </c>
      <c r="Z52" s="8">
        <v>550</v>
      </c>
      <c r="AA52" s="7">
        <v>50.199999999999996</v>
      </c>
      <c r="AB52" s="5" t="e">
        <v>#DIV/0!</v>
      </c>
      <c r="AC52" s="5" t="e">
        <v>#DIV/0!</v>
      </c>
      <c r="AD52" s="7">
        <v>28.188888888888886</v>
      </c>
      <c r="AE52" s="7">
        <v>47.233333333333334</v>
      </c>
      <c r="AF52" s="7">
        <v>50.600000000000009</v>
      </c>
      <c r="AG52" s="9">
        <f t="shared" si="0"/>
        <v>48.927777777777784</v>
      </c>
      <c r="AH52" s="10">
        <f t="shared" si="1"/>
        <v>1006.6550020617284</v>
      </c>
      <c r="AI52" s="11">
        <f t="shared" si="2"/>
        <v>4093.2581944444446</v>
      </c>
      <c r="AJ52" s="12">
        <f t="shared" si="15"/>
        <v>6388.3756122739305</v>
      </c>
      <c r="AK52" s="9">
        <v>50.199999999999996</v>
      </c>
      <c r="AL52" s="9">
        <f t="shared" si="8"/>
        <v>-0.37777777777778709</v>
      </c>
      <c r="AM52" s="13">
        <f t="shared" si="3"/>
        <v>12.772222222222222</v>
      </c>
      <c r="AN52" s="9">
        <f t="shared" si="4"/>
        <v>44.251207729468589</v>
      </c>
      <c r="AO52" s="9">
        <f t="shared" si="16"/>
        <v>32.999999999999972</v>
      </c>
      <c r="AP52" s="9">
        <f t="shared" si="9"/>
        <v>-0.37777777777778709</v>
      </c>
      <c r="AQ52" s="7">
        <f t="shared" si="10"/>
        <v>3.3999999999999915</v>
      </c>
      <c r="AR52" s="7">
        <f t="shared" si="5"/>
        <v>0.6333333333333333</v>
      </c>
      <c r="AS52" s="7">
        <f t="shared" si="11"/>
        <v>20</v>
      </c>
      <c r="AT52" s="6">
        <f t="shared" si="6"/>
        <v>6.3883756122739301</v>
      </c>
      <c r="AU52" s="7">
        <f t="shared" si="18"/>
        <v>48.642000398028017</v>
      </c>
      <c r="AV52" s="7">
        <f t="shared" si="17"/>
        <v>-2.3579996019719829</v>
      </c>
      <c r="AW52" s="7">
        <f>AU52-Q52</f>
        <v>1.0420003980280086</v>
      </c>
      <c r="AX52" s="7">
        <f t="shared" si="12"/>
        <v>-5.1157842466261627</v>
      </c>
      <c r="AY52" s="7">
        <f t="shared" si="13"/>
        <v>-5.1157842466261627</v>
      </c>
      <c r="AZ52" s="7">
        <f t="shared" si="14"/>
        <v>4.4824509132928299</v>
      </c>
    </row>
    <row r="53" spans="1:52">
      <c r="A53" s="14">
        <v>46</v>
      </c>
      <c r="B53" s="6">
        <v>66.179761904761904</v>
      </c>
      <c r="C53" s="7">
        <v>34.333333333333336</v>
      </c>
      <c r="D53" s="7">
        <v>30.744444444444444</v>
      </c>
      <c r="E53" s="7">
        <v>51</v>
      </c>
      <c r="F53" s="6">
        <v>6.8999999999999995</v>
      </c>
      <c r="G53" s="7">
        <v>0</v>
      </c>
      <c r="H53" s="7">
        <v>73.2</v>
      </c>
      <c r="I53" s="7">
        <v>81.577777777777783</v>
      </c>
      <c r="J53" s="7">
        <v>2</v>
      </c>
      <c r="K53" s="7">
        <v>5.2111111111111112</v>
      </c>
      <c r="L53" s="7">
        <v>21</v>
      </c>
      <c r="M53" s="8">
        <v>179.44444444444446</v>
      </c>
      <c r="N53" s="7">
        <v>66</v>
      </c>
      <c r="O53" s="7">
        <v>-0.36666666666666664</v>
      </c>
      <c r="P53" s="7">
        <v>-0.6333333333333333</v>
      </c>
      <c r="Q53" s="7">
        <v>47.622222222222227</v>
      </c>
      <c r="R53" s="7">
        <v>47.455555555555563</v>
      </c>
      <c r="S53" s="7">
        <v>50.777777777777786</v>
      </c>
      <c r="T53" s="7">
        <f t="shared" si="7"/>
        <v>3.3222222222222229</v>
      </c>
      <c r="U53" s="8">
        <v>256.77777777777777</v>
      </c>
      <c r="V53" s="8">
        <v>211.44444444444446</v>
      </c>
      <c r="W53" s="8">
        <v>2000</v>
      </c>
      <c r="X53" s="7">
        <v>25.855555555555554</v>
      </c>
      <c r="Y53" s="7">
        <v>43.711111111111123</v>
      </c>
      <c r="Z53" s="8">
        <v>550</v>
      </c>
      <c r="AA53" s="7">
        <v>50.199999999999996</v>
      </c>
      <c r="AB53" s="5" t="e">
        <v>#DIV/0!</v>
      </c>
      <c r="AC53" s="5" t="e">
        <v>#DIV/0!</v>
      </c>
      <c r="AD53" s="7">
        <v>28.011111111111113</v>
      </c>
      <c r="AE53" s="7">
        <v>47.388888888888893</v>
      </c>
      <c r="AF53" s="7">
        <v>50.688888888888897</v>
      </c>
      <c r="AG53" s="9">
        <f t="shared" si="0"/>
        <v>49.116666666666674</v>
      </c>
      <c r="AH53" s="10">
        <f t="shared" si="1"/>
        <v>1006.552411888889</v>
      </c>
      <c r="AI53" s="11">
        <f t="shared" si="2"/>
        <v>4093.4329166666666</v>
      </c>
      <c r="AJ53" s="12">
        <f t="shared" si="15"/>
        <v>6390.4558110649041</v>
      </c>
      <c r="AK53" s="9">
        <v>50.199999999999996</v>
      </c>
      <c r="AL53" s="9">
        <f t="shared" si="8"/>
        <v>-0.57777777777778994</v>
      </c>
      <c r="AM53" s="13">
        <f t="shared" si="3"/>
        <v>12.838888888888889</v>
      </c>
      <c r="AN53" s="9">
        <f t="shared" si="4"/>
        <v>44.557165861513688</v>
      </c>
      <c r="AO53" s="9">
        <f t="shared" si="16"/>
        <v>33.222222222222229</v>
      </c>
      <c r="AP53" s="9">
        <f t="shared" si="9"/>
        <v>-0.57777777777778994</v>
      </c>
      <c r="AQ53" s="7">
        <f t="shared" si="10"/>
        <v>3.3777777777777729</v>
      </c>
      <c r="AR53" s="7">
        <f t="shared" si="5"/>
        <v>0.6333333333333333</v>
      </c>
      <c r="AS53" s="7">
        <f t="shared" si="11"/>
        <v>20</v>
      </c>
      <c r="AT53" s="6">
        <f t="shared" si="6"/>
        <v>6.3904558110649043</v>
      </c>
      <c r="AU53" s="7">
        <f t="shared" si="18"/>
        <v>48.93243887014674</v>
      </c>
      <c r="AV53" s="7">
        <f t="shared" si="17"/>
        <v>-2.0675611298532601</v>
      </c>
      <c r="AW53" s="7">
        <f>AU53-Q53</f>
        <v>1.3102166479245128</v>
      </c>
      <c r="AX53" s="7">
        <f t="shared" si="12"/>
        <v>-5.1157842466261627</v>
      </c>
      <c r="AY53" s="7">
        <f t="shared" si="13"/>
        <v>-5.1157842466261627</v>
      </c>
      <c r="AZ53" s="7">
        <f t="shared" si="14"/>
        <v>4.4824509132928299</v>
      </c>
    </row>
    <row r="54" spans="1:52">
      <c r="A54" s="5">
        <v>47</v>
      </c>
      <c r="B54" s="6">
        <v>67.618452380952377</v>
      </c>
      <c r="C54" s="7">
        <v>30.625</v>
      </c>
      <c r="D54" s="7">
        <v>30.081898874999997</v>
      </c>
      <c r="E54" s="7">
        <v>51</v>
      </c>
      <c r="F54" s="6">
        <v>6.9749999999999996</v>
      </c>
      <c r="G54" s="7">
        <v>0</v>
      </c>
      <c r="H54" s="7">
        <v>73.474999999999994</v>
      </c>
      <c r="I54" s="7">
        <v>82</v>
      </c>
      <c r="J54" s="7">
        <v>2</v>
      </c>
      <c r="K54" s="7">
        <v>4.8</v>
      </c>
      <c r="L54" s="7">
        <v>21</v>
      </c>
      <c r="M54" s="8">
        <v>183</v>
      </c>
      <c r="N54" s="7">
        <v>66</v>
      </c>
      <c r="O54" s="7">
        <v>-0.32500000000000001</v>
      </c>
      <c r="P54" s="7">
        <v>-0.56250000000000011</v>
      </c>
      <c r="Q54" s="7">
        <v>47.699999999999996</v>
      </c>
      <c r="R54" s="7">
        <v>47.600000000000009</v>
      </c>
      <c r="S54" s="7">
        <v>50.900000000000006</v>
      </c>
      <c r="T54" s="7">
        <f t="shared" si="7"/>
        <v>3.2999999999999972</v>
      </c>
      <c r="U54" s="8">
        <v>256.625</v>
      </c>
      <c r="V54" s="8">
        <v>202.375</v>
      </c>
      <c r="W54" s="8">
        <v>2000</v>
      </c>
      <c r="X54" s="7">
        <v>26.487499999999997</v>
      </c>
      <c r="Y54" s="7">
        <v>43.875</v>
      </c>
      <c r="Z54" s="8">
        <v>547.5</v>
      </c>
      <c r="AA54" s="7">
        <v>50.199999999999996</v>
      </c>
      <c r="AB54" s="5" t="e">
        <v>#DIV/0!</v>
      </c>
      <c r="AC54" s="5" t="e">
        <v>#DIV/0!</v>
      </c>
      <c r="AD54" s="7">
        <v>27.899999999999995</v>
      </c>
      <c r="AE54" s="7">
        <v>47.600000000000009</v>
      </c>
      <c r="AF54" s="7">
        <v>50.900000000000006</v>
      </c>
      <c r="AG54" s="9">
        <f t="shared" si="0"/>
        <v>49.250000000000007</v>
      </c>
      <c r="AH54" s="10">
        <f t="shared" si="1"/>
        <v>1006.479875</v>
      </c>
      <c r="AI54" s="11">
        <f t="shared" si="2"/>
        <v>4093.5562500000001</v>
      </c>
      <c r="AJ54" s="12">
        <f t="shared" si="15"/>
        <v>6322.2658026149857</v>
      </c>
      <c r="AK54" s="9">
        <v>50.199999999999996</v>
      </c>
      <c r="AL54" s="9">
        <f t="shared" si="8"/>
        <v>-0.70000000000000995</v>
      </c>
      <c r="AM54" s="13">
        <f t="shared" si="3"/>
        <v>12.831250000000001</v>
      </c>
      <c r="AN54" s="9">
        <f t="shared" si="4"/>
        <v>43.128170430107524</v>
      </c>
      <c r="AO54" s="9">
        <f t="shared" si="16"/>
        <v>32.999999999999972</v>
      </c>
      <c r="AP54" s="9">
        <f t="shared" si="9"/>
        <v>-0.70000000000000995</v>
      </c>
      <c r="AQ54" s="7">
        <f t="shared" si="10"/>
        <v>3.3000000000000043</v>
      </c>
      <c r="AR54" s="7">
        <f t="shared" si="5"/>
        <v>0.56250000000000011</v>
      </c>
      <c r="AS54" s="7">
        <f t="shared" si="11"/>
        <v>20</v>
      </c>
      <c r="AT54" s="6">
        <f t="shared" si="6"/>
        <v>6.3222658026149858</v>
      </c>
      <c r="AU54" s="7">
        <f t="shared" si="18"/>
        <v>48.015441397619128</v>
      </c>
      <c r="AV54" s="7">
        <f t="shared" si="17"/>
        <v>-2.9845586023808721</v>
      </c>
      <c r="AW54" s="7">
        <f>AU54-Q54</f>
        <v>0.31544139761913215</v>
      </c>
      <c r="AX54" s="7">
        <f t="shared" si="12"/>
        <v>-4.7892000043946439</v>
      </c>
      <c r="AY54" s="7">
        <f t="shared" si="13"/>
        <v>-4.7892000043946439</v>
      </c>
      <c r="AZ54" s="7">
        <f t="shared" si="14"/>
        <v>4.2267000043946439</v>
      </c>
    </row>
    <row r="55" spans="1:52">
      <c r="A55" s="5">
        <v>48</v>
      </c>
      <c r="B55" s="6">
        <v>69.05714285714285</v>
      </c>
      <c r="C55" s="7">
        <v>27.111111111111111</v>
      </c>
      <c r="D55" s="7">
        <v>29.942971333333336</v>
      </c>
      <c r="E55" s="7">
        <v>51</v>
      </c>
      <c r="F55" s="6">
        <v>7.0888888888888895</v>
      </c>
      <c r="G55" s="7">
        <v>0</v>
      </c>
      <c r="H55" s="7">
        <v>73.233333333333334</v>
      </c>
      <c r="I55" s="7">
        <v>81.722222222222229</v>
      </c>
      <c r="J55" s="7">
        <v>2</v>
      </c>
      <c r="K55" s="7">
        <v>4.2111111111111112</v>
      </c>
      <c r="L55" s="7">
        <v>20.222222222222221</v>
      </c>
      <c r="M55" s="8">
        <v>182.55555555555554</v>
      </c>
      <c r="N55" s="7">
        <v>66</v>
      </c>
      <c r="O55" s="7">
        <v>-2.2222222222222223E-2</v>
      </c>
      <c r="P55" s="7">
        <v>-9.9999999999999992E-2</v>
      </c>
      <c r="Q55" s="7">
        <v>47.611111111111114</v>
      </c>
      <c r="R55" s="7">
        <v>47.655555555555551</v>
      </c>
      <c r="S55" s="7">
        <v>50.600000000000009</v>
      </c>
      <c r="T55" s="7">
        <f t="shared" si="7"/>
        <v>2.9444444444444571</v>
      </c>
      <c r="U55" s="8">
        <v>254.33333333333334</v>
      </c>
      <c r="V55" s="8">
        <v>185.33333333333334</v>
      </c>
      <c r="W55" s="8">
        <v>2000</v>
      </c>
      <c r="X55" s="7">
        <v>27.511111111111113</v>
      </c>
      <c r="Y55" s="7">
        <v>45.366666666666667</v>
      </c>
      <c r="Z55" s="8">
        <v>547.77777777777783</v>
      </c>
      <c r="AA55" s="7">
        <v>50.199999999999996</v>
      </c>
      <c r="AB55" s="5" t="e">
        <v>#DIV/0!</v>
      </c>
      <c r="AC55" s="5" t="e">
        <v>#DIV/0!</v>
      </c>
      <c r="AD55" s="7">
        <v>27.988888888888894</v>
      </c>
      <c r="AE55" s="7">
        <v>47.655555555555551</v>
      </c>
      <c r="AF55" s="7">
        <v>50.600000000000009</v>
      </c>
      <c r="AG55" s="9">
        <f t="shared" si="0"/>
        <v>49.12777777777778</v>
      </c>
      <c r="AH55" s="10">
        <f t="shared" si="1"/>
        <v>1006.5463709506173</v>
      </c>
      <c r="AI55" s="11">
        <f t="shared" si="2"/>
        <v>4093.4431944444445</v>
      </c>
      <c r="AJ55" s="12">
        <f t="shared" si="15"/>
        <v>5659.2688685476478</v>
      </c>
      <c r="AK55" s="9">
        <v>50.199999999999996</v>
      </c>
      <c r="AL55" s="9">
        <f t="shared" si="8"/>
        <v>-0.40000000000001279</v>
      </c>
      <c r="AM55" s="13">
        <f t="shared" si="3"/>
        <v>12.716666666666667</v>
      </c>
      <c r="AN55" s="9">
        <f t="shared" si="4"/>
        <v>42.239301253918498</v>
      </c>
      <c r="AO55" s="9">
        <f t="shared" si="16"/>
        <v>29.444444444444571</v>
      </c>
      <c r="AP55" s="9">
        <f t="shared" si="9"/>
        <v>-0.40000000000001279</v>
      </c>
      <c r="AQ55" s="7">
        <f t="shared" si="10"/>
        <v>3.3888888888888857</v>
      </c>
      <c r="AR55" s="7">
        <f t="shared" si="5"/>
        <v>9.9999999999999992E-2</v>
      </c>
      <c r="AS55" s="7">
        <f t="shared" si="11"/>
        <v>20</v>
      </c>
      <c r="AT55" s="6">
        <f t="shared" si="6"/>
        <v>5.659268868547648</v>
      </c>
      <c r="AU55" s="7">
        <f t="shared" si="18"/>
        <v>47.821089967273963</v>
      </c>
      <c r="AV55" s="7">
        <f t="shared" si="17"/>
        <v>-3.1789100327260371</v>
      </c>
      <c r="AW55" s="7">
        <f>AU55-Q55</f>
        <v>0.20997885616284861</v>
      </c>
      <c r="AX55" s="7">
        <f t="shared" si="12"/>
        <v>-4.2981719733564034</v>
      </c>
      <c r="AY55" s="7">
        <f t="shared" si="13"/>
        <v>-4.2981719733564034</v>
      </c>
      <c r="AZ55" s="7">
        <f t="shared" si="14"/>
        <v>4.1981719733564038</v>
      </c>
    </row>
    <row r="56" spans="1:52">
      <c r="A56" s="5">
        <v>49</v>
      </c>
      <c r="B56" s="6">
        <v>70.495833333333323</v>
      </c>
      <c r="C56" s="7">
        <v>27</v>
      </c>
      <c r="D56" s="7">
        <v>29.922540812499999</v>
      </c>
      <c r="E56" s="7">
        <v>51</v>
      </c>
      <c r="F56" s="6">
        <v>7.1000000000000005</v>
      </c>
      <c r="G56" s="7">
        <v>0</v>
      </c>
      <c r="H56" s="7">
        <v>72.8125</v>
      </c>
      <c r="I56" s="7">
        <v>81.112499999999997</v>
      </c>
      <c r="J56" s="7">
        <v>2</v>
      </c>
      <c r="K56" s="7">
        <v>4.2</v>
      </c>
      <c r="L56" s="7">
        <v>20.625</v>
      </c>
      <c r="M56" s="8">
        <v>182</v>
      </c>
      <c r="N56" s="7">
        <v>66</v>
      </c>
      <c r="O56" s="7">
        <v>0</v>
      </c>
      <c r="P56" s="7">
        <v>0</v>
      </c>
      <c r="Q56" s="7">
        <v>47.600000000000009</v>
      </c>
      <c r="R56" s="7">
        <v>47.699999999999996</v>
      </c>
      <c r="S56" s="7">
        <v>50.600000000000009</v>
      </c>
      <c r="T56" s="7">
        <f t="shared" si="7"/>
        <v>2.9000000000000128</v>
      </c>
      <c r="U56" s="8">
        <v>251.125</v>
      </c>
      <c r="V56" s="8">
        <v>184</v>
      </c>
      <c r="W56" s="8">
        <v>2000</v>
      </c>
      <c r="X56" s="7">
        <v>27.975000000000001</v>
      </c>
      <c r="Y56" s="7">
        <v>45.600000000000009</v>
      </c>
      <c r="Z56" s="8">
        <v>548.75</v>
      </c>
      <c r="AA56" s="7">
        <v>50.199999999999996</v>
      </c>
      <c r="AB56" s="5" t="e">
        <v>#DIV/0!</v>
      </c>
      <c r="AC56" s="5" t="e">
        <v>#DIV/0!</v>
      </c>
      <c r="AD56" s="7">
        <v>27.999999999999996</v>
      </c>
      <c r="AE56" s="7">
        <v>47.699999999999996</v>
      </c>
      <c r="AF56" s="7">
        <v>50.600000000000009</v>
      </c>
      <c r="AG56" s="9">
        <f t="shared" si="0"/>
        <v>49.150000000000006</v>
      </c>
      <c r="AH56" s="10">
        <f t="shared" si="1"/>
        <v>1006.5342870000001</v>
      </c>
      <c r="AI56" s="11">
        <f t="shared" si="2"/>
        <v>4093.4637499999999</v>
      </c>
      <c r="AJ56" s="12">
        <f t="shared" si="15"/>
        <v>5576.0197216281513</v>
      </c>
      <c r="AK56" s="9">
        <v>50.199999999999996</v>
      </c>
      <c r="AL56" s="9">
        <f t="shared" si="8"/>
        <v>-0.40000000000001279</v>
      </c>
      <c r="AM56" s="13">
        <f t="shared" si="3"/>
        <v>12.55625</v>
      </c>
      <c r="AN56" s="9">
        <f t="shared" si="4"/>
        <v>42.144423679577457</v>
      </c>
      <c r="AO56" s="9">
        <f t="shared" si="16"/>
        <v>29.000000000000128</v>
      </c>
      <c r="AP56" s="9">
        <f t="shared" si="9"/>
        <v>-0.40000000000001279</v>
      </c>
      <c r="AQ56" s="7">
        <f t="shared" si="10"/>
        <v>3.3999999999999915</v>
      </c>
      <c r="AR56" s="7">
        <f t="shared" si="5"/>
        <v>0</v>
      </c>
      <c r="AS56" s="7">
        <f t="shared" si="11"/>
        <v>20</v>
      </c>
      <c r="AT56" s="6">
        <f t="shared" si="6"/>
        <v>5.5760197216281515</v>
      </c>
      <c r="AU56" s="7">
        <f t="shared" si="18"/>
        <v>47.792447418636755</v>
      </c>
      <c r="AV56" s="7">
        <f t="shared" si="17"/>
        <v>-3.2075525813632453</v>
      </c>
      <c r="AW56" s="7">
        <f>AU56-Q56</f>
        <v>0.19244741863674619</v>
      </c>
      <c r="AX56" s="7">
        <f t="shared" si="12"/>
        <v>-4.2505780187989615</v>
      </c>
      <c r="AY56" s="7">
        <f t="shared" si="13"/>
        <v>-4.2505780187989615</v>
      </c>
      <c r="AZ56" s="7">
        <f t="shared" si="14"/>
        <v>4.2505780187989615</v>
      </c>
    </row>
    <row r="57" spans="1:52">
      <c r="A57" s="5">
        <v>50</v>
      </c>
      <c r="B57" s="6">
        <v>71.93452380952381</v>
      </c>
      <c r="C57" s="7">
        <v>27</v>
      </c>
      <c r="D57" s="7">
        <v>30.008348999999999</v>
      </c>
      <c r="E57" s="7">
        <v>51</v>
      </c>
      <c r="F57" s="6">
        <v>7.1000000000000005</v>
      </c>
      <c r="G57" s="7">
        <v>0</v>
      </c>
      <c r="H57" s="7">
        <v>72.611111111111114</v>
      </c>
      <c r="I57" s="7">
        <v>80.8</v>
      </c>
      <c r="J57" s="7">
        <v>2</v>
      </c>
      <c r="K57" s="7">
        <v>4.2</v>
      </c>
      <c r="L57" s="7">
        <v>20.777777777777779</v>
      </c>
      <c r="M57" s="8">
        <v>180.22222222222223</v>
      </c>
      <c r="N57" s="7">
        <v>66</v>
      </c>
      <c r="O57" s="7">
        <v>0</v>
      </c>
      <c r="P57" s="7">
        <v>-3.333333333333334E-2</v>
      </c>
      <c r="Q57" s="7">
        <v>47.600000000000009</v>
      </c>
      <c r="R57" s="7">
        <v>47.722222222222221</v>
      </c>
      <c r="S57" s="7">
        <v>50.600000000000009</v>
      </c>
      <c r="T57" s="7">
        <f t="shared" si="7"/>
        <v>2.8777777777777871</v>
      </c>
      <c r="U57" s="8">
        <v>249.44444444444446</v>
      </c>
      <c r="V57" s="8">
        <v>184</v>
      </c>
      <c r="W57" s="8">
        <v>2000</v>
      </c>
      <c r="X57" s="7">
        <v>28.055555555555554</v>
      </c>
      <c r="Y57" s="7">
        <v>45.600000000000009</v>
      </c>
      <c r="Z57" s="8">
        <v>548.88888888888891</v>
      </c>
      <c r="AA57" s="7">
        <v>50.199999999999996</v>
      </c>
      <c r="AB57" s="5" t="e">
        <v>#DIV/0!</v>
      </c>
      <c r="AC57" s="5" t="e">
        <v>#DIV/0!</v>
      </c>
      <c r="AD57" s="7">
        <v>28.233333333333338</v>
      </c>
      <c r="AE57" s="7">
        <v>47.744444444444447</v>
      </c>
      <c r="AF57" s="7">
        <v>50.600000000000009</v>
      </c>
      <c r="AG57" s="9">
        <f t="shared" si="0"/>
        <v>49.161111111111111</v>
      </c>
      <c r="AH57" s="10">
        <f t="shared" si="1"/>
        <v>1006.5282439876544</v>
      </c>
      <c r="AI57" s="11">
        <f t="shared" si="2"/>
        <v>4093.4740277777778</v>
      </c>
      <c r="AJ57" s="12">
        <f t="shared" si="15"/>
        <v>5579.3828755391833</v>
      </c>
      <c r="AK57" s="9">
        <v>50.199999999999996</v>
      </c>
      <c r="AL57" s="9">
        <f t="shared" si="8"/>
        <v>-0.40000000000001279</v>
      </c>
      <c r="AM57" s="13">
        <f t="shared" si="3"/>
        <v>12.472222222222223</v>
      </c>
      <c r="AN57" s="9">
        <f t="shared" si="4"/>
        <v>42.265280281690139</v>
      </c>
      <c r="AO57" s="9">
        <f t="shared" si="16"/>
        <v>28.777777777777871</v>
      </c>
      <c r="AP57" s="9">
        <f t="shared" si="9"/>
        <v>-0.40000000000001279</v>
      </c>
      <c r="AQ57" s="7">
        <f t="shared" si="10"/>
        <v>3.3999999999999915</v>
      </c>
      <c r="AR57" s="7">
        <f t="shared" si="5"/>
        <v>3.333333333333334E-2</v>
      </c>
      <c r="AS57" s="7">
        <f t="shared" si="11"/>
        <v>20</v>
      </c>
      <c r="AT57" s="6">
        <f t="shared" si="6"/>
        <v>5.5793828755391832</v>
      </c>
      <c r="AU57" s="7">
        <f t="shared" si="18"/>
        <v>47.912640077029266</v>
      </c>
      <c r="AV57" s="7">
        <f t="shared" si="17"/>
        <v>-3.0873599229707338</v>
      </c>
      <c r="AW57" s="7">
        <f>AU57-Q57</f>
        <v>0.31264007702925767</v>
      </c>
      <c r="AX57" s="7">
        <f t="shared" si="12"/>
        <v>-4.2505780187989615</v>
      </c>
      <c r="AY57" s="7">
        <f t="shared" si="13"/>
        <v>-4.2505780187989615</v>
      </c>
      <c r="AZ57" s="7">
        <f t="shared" si="14"/>
        <v>4.2172446854656283</v>
      </c>
    </row>
    <row r="58" spans="1:52">
      <c r="A58" s="5">
        <v>51</v>
      </c>
      <c r="B58" s="6">
        <v>73.373214285714283</v>
      </c>
      <c r="C58" s="7">
        <v>27</v>
      </c>
      <c r="D58" s="7">
        <v>30.062830388888884</v>
      </c>
      <c r="E58" s="7">
        <v>51</v>
      </c>
      <c r="F58" s="6">
        <v>7.1000000000000005</v>
      </c>
      <c r="G58" s="7">
        <v>0</v>
      </c>
      <c r="H58" s="7">
        <v>72.7</v>
      </c>
      <c r="I58" s="7">
        <v>80.977777777777774</v>
      </c>
      <c r="J58" s="7">
        <v>2</v>
      </c>
      <c r="K58" s="7">
        <v>4.2</v>
      </c>
      <c r="L58" s="7">
        <v>20.666666666666668</v>
      </c>
      <c r="M58" s="8">
        <v>180</v>
      </c>
      <c r="N58" s="7">
        <v>66</v>
      </c>
      <c r="O58" s="7">
        <v>4.4444444444444446E-2</v>
      </c>
      <c r="P58" s="7">
        <v>-1.1111111111111112E-2</v>
      </c>
      <c r="Q58" s="7">
        <v>47.600000000000009</v>
      </c>
      <c r="R58" s="7">
        <v>47.800000000000004</v>
      </c>
      <c r="S58" s="7">
        <v>50.600000000000009</v>
      </c>
      <c r="T58" s="7">
        <f t="shared" si="7"/>
        <v>2.8000000000000043</v>
      </c>
      <c r="U58" s="8">
        <v>248.44444444444446</v>
      </c>
      <c r="V58" s="8">
        <v>184</v>
      </c>
      <c r="W58" s="8">
        <v>2000</v>
      </c>
      <c r="X58" s="7">
        <v>28.099999999999998</v>
      </c>
      <c r="Y58" s="7">
        <v>45.600000000000009</v>
      </c>
      <c r="Z58" s="8">
        <v>550</v>
      </c>
      <c r="AA58" s="7">
        <v>50.199999999999996</v>
      </c>
      <c r="AB58" s="5" t="e">
        <v>#DIV/0!</v>
      </c>
      <c r="AC58" s="5" t="e">
        <v>#DIV/0!</v>
      </c>
      <c r="AD58" s="7">
        <v>28.144444444444446</v>
      </c>
      <c r="AE58" s="7">
        <v>47.76666666666668</v>
      </c>
      <c r="AF58" s="7">
        <v>50.600000000000009</v>
      </c>
      <c r="AG58" s="9">
        <f t="shared" si="0"/>
        <v>49.2</v>
      </c>
      <c r="AH58" s="10">
        <f t="shared" si="1"/>
        <v>1006.5070880000001</v>
      </c>
      <c r="AI58" s="11">
        <f t="shared" si="2"/>
        <v>4093.51</v>
      </c>
      <c r="AJ58" s="12">
        <f t="shared" si="15"/>
        <v>5411.4313658640049</v>
      </c>
      <c r="AK58" s="9">
        <v>50.199999999999996</v>
      </c>
      <c r="AL58" s="9">
        <f t="shared" si="8"/>
        <v>-0.40000000000001279</v>
      </c>
      <c r="AM58" s="13">
        <f t="shared" si="3"/>
        <v>12.422222222222222</v>
      </c>
      <c r="AN58" s="9">
        <f t="shared" si="4"/>
        <v>42.342014632237863</v>
      </c>
      <c r="AO58" s="9">
        <f t="shared" si="16"/>
        <v>28.000000000000043</v>
      </c>
      <c r="AP58" s="9">
        <f t="shared" si="9"/>
        <v>-0.40000000000001279</v>
      </c>
      <c r="AQ58" s="7">
        <f t="shared" si="10"/>
        <v>3.3999999999999915</v>
      </c>
      <c r="AR58" s="7">
        <f t="shared" si="5"/>
        <v>1.1111111111111112E-2</v>
      </c>
      <c r="AS58" s="7">
        <f t="shared" si="11"/>
        <v>20</v>
      </c>
      <c r="AT58" s="6">
        <f t="shared" si="6"/>
        <v>5.4114313658640052</v>
      </c>
      <c r="AU58" s="7">
        <f t="shared" si="18"/>
        <v>47.988808734404159</v>
      </c>
      <c r="AV58" s="7">
        <f t="shared" si="17"/>
        <v>-3.0111912655958406</v>
      </c>
      <c r="AW58" s="7">
        <f>AU58-Q58</f>
        <v>0.38880873440415087</v>
      </c>
      <c r="AX58" s="7">
        <f t="shared" si="12"/>
        <v>-4.2505780187989615</v>
      </c>
      <c r="AY58" s="7">
        <f t="shared" si="13"/>
        <v>-4.2505780187989615</v>
      </c>
      <c r="AZ58" s="7">
        <f t="shared" si="14"/>
        <v>4.2394669076878504</v>
      </c>
    </row>
    <row r="59" spans="1:52">
      <c r="A59" s="5">
        <v>52</v>
      </c>
      <c r="B59" s="6">
        <v>74.811904761904756</v>
      </c>
      <c r="C59" s="7">
        <v>26</v>
      </c>
      <c r="D59" s="7">
        <v>30.032865624999999</v>
      </c>
      <c r="E59" s="7">
        <v>51</v>
      </c>
      <c r="F59" s="6">
        <v>7.1000000000000005</v>
      </c>
      <c r="G59" s="7">
        <v>0</v>
      </c>
      <c r="H59" s="7">
        <v>72.75</v>
      </c>
      <c r="I59" s="7">
        <v>81.100000000000009</v>
      </c>
      <c r="J59" s="7">
        <v>2</v>
      </c>
      <c r="K59" s="7">
        <v>4.1125000000000007</v>
      </c>
      <c r="L59" s="7">
        <v>20.5</v>
      </c>
      <c r="M59" s="8">
        <v>180</v>
      </c>
      <c r="N59" s="7">
        <v>66</v>
      </c>
      <c r="O59" s="7">
        <v>3.7500000000000006E-2</v>
      </c>
      <c r="P59" s="7">
        <v>0</v>
      </c>
      <c r="Q59" s="7">
        <v>47.662500000000001</v>
      </c>
      <c r="R59" s="7">
        <v>47.774999999999999</v>
      </c>
      <c r="S59" s="7">
        <v>50.725000000000001</v>
      </c>
      <c r="T59" s="7">
        <f t="shared" si="7"/>
        <v>2.9500000000000028</v>
      </c>
      <c r="U59" s="8">
        <v>246.625</v>
      </c>
      <c r="V59" s="8">
        <v>182</v>
      </c>
      <c r="W59" s="8">
        <v>2000</v>
      </c>
      <c r="X59" s="7">
        <v>28.337499999999999</v>
      </c>
      <c r="Y59" s="7">
        <v>45.600000000000009</v>
      </c>
      <c r="Z59" s="8">
        <v>550</v>
      </c>
      <c r="AA59" s="7">
        <v>50.199999999999996</v>
      </c>
      <c r="AB59" s="5" t="e">
        <v>#DIV/0!</v>
      </c>
      <c r="AC59" s="5" t="e">
        <v>#DIV/0!</v>
      </c>
      <c r="AD59" s="7">
        <v>27.950000000000003</v>
      </c>
      <c r="AE59" s="7">
        <v>47.774999999999999</v>
      </c>
      <c r="AF59" s="7">
        <v>50.70000000000001</v>
      </c>
      <c r="AG59" s="9">
        <f t="shared" si="0"/>
        <v>49.25</v>
      </c>
      <c r="AH59" s="10">
        <f t="shared" si="1"/>
        <v>1006.479875</v>
      </c>
      <c r="AI59" s="11">
        <f t="shared" si="2"/>
        <v>4093.5562500000001</v>
      </c>
      <c r="AJ59" s="12">
        <f t="shared" si="15"/>
        <v>5661.8509947878047</v>
      </c>
      <c r="AK59" s="9">
        <v>50.199999999999996</v>
      </c>
      <c r="AL59" s="9">
        <f t="shared" si="8"/>
        <v>-0.52500000000000568</v>
      </c>
      <c r="AM59" s="13">
        <f t="shared" si="3"/>
        <v>12.331250000000001</v>
      </c>
      <c r="AN59" s="9">
        <f t="shared" si="4"/>
        <v>42.299810739436616</v>
      </c>
      <c r="AO59" s="9">
        <f t="shared" si="16"/>
        <v>29.500000000000028</v>
      </c>
      <c r="AP59" s="9">
        <f t="shared" si="9"/>
        <v>-0.52500000000000568</v>
      </c>
      <c r="AQ59" s="7">
        <f t="shared" si="10"/>
        <v>3.3374999999999986</v>
      </c>
      <c r="AR59" s="7">
        <f t="shared" si="5"/>
        <v>0</v>
      </c>
      <c r="AS59" s="7">
        <f t="shared" si="11"/>
        <v>20</v>
      </c>
      <c r="AT59" s="6">
        <f t="shared" si="6"/>
        <v>5.6618509947878044</v>
      </c>
      <c r="AU59" s="7">
        <f t="shared" si="18"/>
        <v>47.946929797313857</v>
      </c>
      <c r="AV59" s="7">
        <f t="shared" si="17"/>
        <v>-3.0530702026861434</v>
      </c>
      <c r="AW59" s="7">
        <f>AU59-Q59</f>
        <v>0.2844297973138552</v>
      </c>
      <c r="AX59" s="7">
        <f t="shared" si="12"/>
        <v>-4.2505780187989615</v>
      </c>
      <c r="AY59" s="7">
        <f t="shared" si="13"/>
        <v>-4.2505780187989615</v>
      </c>
      <c r="AZ59" s="7">
        <f t="shared" si="14"/>
        <v>4.2505780187989615</v>
      </c>
    </row>
    <row r="60" spans="1:52">
      <c r="A60" s="5">
        <v>53</v>
      </c>
      <c r="B60" s="6">
        <v>76.250595238095229</v>
      </c>
      <c r="C60" s="7">
        <v>26.444444444444443</v>
      </c>
      <c r="D60" s="7">
        <v>30.062830388888884</v>
      </c>
      <c r="E60" s="7">
        <v>51</v>
      </c>
      <c r="F60" s="6">
        <v>7.1000000000000005</v>
      </c>
      <c r="G60" s="7">
        <v>0</v>
      </c>
      <c r="H60" s="7">
        <v>72.477777777777789</v>
      </c>
      <c r="I60" s="7">
        <v>80.855555555555554</v>
      </c>
      <c r="J60" s="7">
        <v>2.1111111111111107</v>
      </c>
      <c r="K60" s="7">
        <v>4.1333333333333337</v>
      </c>
      <c r="L60" s="7">
        <v>20.777777777777779</v>
      </c>
      <c r="M60" s="8">
        <v>182</v>
      </c>
      <c r="N60" s="7">
        <v>66</v>
      </c>
      <c r="O60" s="7">
        <v>0.16666666666666663</v>
      </c>
      <c r="P60" s="7">
        <v>5.5555555555555552E-2</v>
      </c>
      <c r="Q60" s="7">
        <v>47.611111111111114</v>
      </c>
      <c r="R60" s="7">
        <v>47.788888888888884</v>
      </c>
      <c r="S60" s="7">
        <v>50.6</v>
      </c>
      <c r="T60" s="7">
        <f t="shared" si="7"/>
        <v>2.8111111111111171</v>
      </c>
      <c r="U60" s="8">
        <v>244.66666666666666</v>
      </c>
      <c r="V60" s="8">
        <v>180.44444444444446</v>
      </c>
      <c r="W60" s="8">
        <v>2000</v>
      </c>
      <c r="X60" s="7">
        <v>29.06666666666667</v>
      </c>
      <c r="Y60" s="7">
        <v>45.488888888888901</v>
      </c>
      <c r="Z60" s="8">
        <v>550</v>
      </c>
      <c r="AA60" s="7">
        <v>50.199999999999996</v>
      </c>
      <c r="AB60" s="5" t="e">
        <v>#DIV/0!</v>
      </c>
      <c r="AC60" s="5" t="e">
        <v>#DIV/0!</v>
      </c>
      <c r="AD60" s="7">
        <v>27.811111111111114</v>
      </c>
      <c r="AE60" s="7">
        <v>47.777777777777786</v>
      </c>
      <c r="AF60" s="7">
        <v>50.600000000000009</v>
      </c>
      <c r="AG60" s="9">
        <f t="shared" si="0"/>
        <v>49.194444444444443</v>
      </c>
      <c r="AH60" s="10">
        <f t="shared" si="1"/>
        <v>1006.5101108024692</v>
      </c>
      <c r="AI60" s="11">
        <f t="shared" si="2"/>
        <v>4093.504861111111</v>
      </c>
      <c r="AJ60" s="12">
        <f t="shared" si="15"/>
        <v>5368.5691805027936</v>
      </c>
      <c r="AK60" s="9">
        <v>50.199999999999996</v>
      </c>
      <c r="AL60" s="9">
        <f t="shared" si="8"/>
        <v>-0.40000000000000568</v>
      </c>
      <c r="AM60" s="13">
        <f t="shared" si="3"/>
        <v>12.233333333333333</v>
      </c>
      <c r="AN60" s="9">
        <f t="shared" si="4"/>
        <v>42.342014632237863</v>
      </c>
      <c r="AO60" s="9">
        <f t="shared" si="16"/>
        <v>28.111111111111171</v>
      </c>
      <c r="AP60" s="9">
        <f t="shared" si="9"/>
        <v>-0.40000000000000568</v>
      </c>
      <c r="AQ60" s="7">
        <f t="shared" si="10"/>
        <v>3.3888888888888857</v>
      </c>
      <c r="AR60" s="7">
        <f t="shared" si="5"/>
        <v>-5.5555555555555552E-2</v>
      </c>
      <c r="AS60" s="7">
        <f t="shared" si="11"/>
        <v>21.111111111111107</v>
      </c>
      <c r="AT60" s="6">
        <f t="shared" si="6"/>
        <v>5.368569180502794</v>
      </c>
      <c r="AU60" s="7">
        <f t="shared" si="18"/>
        <v>47.988808734404159</v>
      </c>
      <c r="AV60" s="7">
        <f t="shared" si="17"/>
        <v>-3.0111912655958406</v>
      </c>
      <c r="AW60" s="7">
        <f>AU60-Q60</f>
        <v>0.37769762329304513</v>
      </c>
      <c r="AX60" s="7">
        <f t="shared" si="12"/>
        <v>-4.2505780187989615</v>
      </c>
      <c r="AY60" s="7">
        <f t="shared" si="13"/>
        <v>-4.2505780187989615</v>
      </c>
      <c r="AZ60" s="7">
        <f t="shared" si="14"/>
        <v>4.3061335743545168</v>
      </c>
    </row>
    <row r="61" spans="1:52">
      <c r="A61" s="5">
        <v>54</v>
      </c>
      <c r="B61" s="6">
        <v>77.689285714285717</v>
      </c>
      <c r="C61" s="7">
        <v>25</v>
      </c>
      <c r="D61" s="7">
        <v>29.964763888888889</v>
      </c>
      <c r="E61" s="7">
        <v>51</v>
      </c>
      <c r="F61" s="6">
        <v>7.1333333333333337</v>
      </c>
      <c r="G61" s="7">
        <v>0.33333333333333331</v>
      </c>
      <c r="H61" s="7">
        <v>72.533333333333331</v>
      </c>
      <c r="I61" s="7">
        <v>80.788888888888891</v>
      </c>
      <c r="J61" s="7">
        <v>2.1999999999999997</v>
      </c>
      <c r="K61" s="7">
        <v>4</v>
      </c>
      <c r="L61" s="7">
        <v>20.666666666666668</v>
      </c>
      <c r="M61" s="8">
        <v>182.55555555555554</v>
      </c>
      <c r="N61" s="7">
        <v>66</v>
      </c>
      <c r="O61" s="7">
        <v>0.23333333333333334</v>
      </c>
      <c r="P61" s="7">
        <v>0.1222222222222222</v>
      </c>
      <c r="Q61" s="7">
        <v>47.699999999999996</v>
      </c>
      <c r="R61" s="7">
        <v>47.866666666666674</v>
      </c>
      <c r="S61" s="7">
        <v>50.666666666666671</v>
      </c>
      <c r="T61" s="7">
        <f t="shared" si="7"/>
        <v>2.7999999999999972</v>
      </c>
      <c r="U61" s="8">
        <v>243.77777777777777</v>
      </c>
      <c r="V61" s="8">
        <v>177.77777777777777</v>
      </c>
      <c r="W61" s="8">
        <v>2000</v>
      </c>
      <c r="X61" s="7">
        <v>29.544444444444448</v>
      </c>
      <c r="Y61" s="7">
        <v>45.600000000000009</v>
      </c>
      <c r="Z61" s="8">
        <v>550</v>
      </c>
      <c r="AA61" s="7">
        <v>50.111111111111114</v>
      </c>
      <c r="AB61" s="5" t="e">
        <v>#DIV/0!</v>
      </c>
      <c r="AC61" s="5" t="e">
        <v>#DIV/0!</v>
      </c>
      <c r="AD61" s="7">
        <v>28.077777777777783</v>
      </c>
      <c r="AE61" s="7">
        <v>47.888888888888893</v>
      </c>
      <c r="AF61" s="7">
        <v>50.688888888888897</v>
      </c>
      <c r="AG61" s="9">
        <f t="shared" si="0"/>
        <v>49.266666666666673</v>
      </c>
      <c r="AH61" s="10">
        <f t="shared" si="1"/>
        <v>1006.4708008888889</v>
      </c>
      <c r="AI61" s="11">
        <f t="shared" si="2"/>
        <v>4093.5716666666667</v>
      </c>
      <c r="AJ61" s="12">
        <f t="shared" si="15"/>
        <v>5398.4998221617006</v>
      </c>
      <c r="AK61" s="9">
        <v>50.111111111111114</v>
      </c>
      <c r="AL61" s="9">
        <f t="shared" si="8"/>
        <v>-0.55555555555555713</v>
      </c>
      <c r="AM61" s="13">
        <f t="shared" si="3"/>
        <v>12.188888888888888</v>
      </c>
      <c r="AN61" s="9">
        <f t="shared" si="4"/>
        <v>42.006678348909652</v>
      </c>
      <c r="AO61" s="9">
        <f t="shared" si="16"/>
        <v>27.999999999999972</v>
      </c>
      <c r="AP61" s="9">
        <f t="shared" si="9"/>
        <v>-0.55555555555555713</v>
      </c>
      <c r="AQ61" s="7">
        <f t="shared" si="10"/>
        <v>3.3000000000000043</v>
      </c>
      <c r="AR61" s="7">
        <f t="shared" si="5"/>
        <v>0.21111111111111111</v>
      </c>
      <c r="AS61" s="7">
        <f t="shared" si="11"/>
        <v>21.999999999999996</v>
      </c>
      <c r="AT61" s="6">
        <f t="shared" si="6"/>
        <v>5.3984998221617007</v>
      </c>
      <c r="AU61" s="7">
        <f t="shared" si="18"/>
        <v>47.851624610515074</v>
      </c>
      <c r="AV61" s="7">
        <f t="shared" si="17"/>
        <v>-3.1483753894849258</v>
      </c>
      <c r="AW61" s="7">
        <f>AU61-Q61</f>
        <v>0.15162461051507847</v>
      </c>
      <c r="AX61" s="7">
        <f t="shared" si="12"/>
        <v>-4.1081240793505742</v>
      </c>
      <c r="AY61" s="7">
        <f t="shared" si="13"/>
        <v>-4.4414574126839073</v>
      </c>
      <c r="AZ61" s="7">
        <f t="shared" si="14"/>
        <v>4.230346301572796</v>
      </c>
    </row>
    <row r="62" spans="1:52">
      <c r="A62" s="5">
        <v>55</v>
      </c>
      <c r="B62" s="6">
        <v>79.12797619047619</v>
      </c>
      <c r="C62" s="7">
        <v>26.375</v>
      </c>
      <c r="D62" s="7">
        <v>30.045123937499994</v>
      </c>
      <c r="E62" s="7">
        <v>51</v>
      </c>
      <c r="F62" s="6">
        <v>7.1250000000000009</v>
      </c>
      <c r="G62" s="7">
        <v>0.25</v>
      </c>
      <c r="H62" s="7">
        <v>72.387500000000003</v>
      </c>
      <c r="I62" s="7">
        <v>80.525000000000006</v>
      </c>
      <c r="J62" s="7">
        <v>2.1999999999999997</v>
      </c>
      <c r="K62" s="7">
        <v>4.1375000000000002</v>
      </c>
      <c r="L62" s="7">
        <v>20.375</v>
      </c>
      <c r="M62" s="8">
        <v>181</v>
      </c>
      <c r="N62" s="7">
        <v>66</v>
      </c>
      <c r="O62" s="7">
        <v>0.3</v>
      </c>
      <c r="P62" s="7">
        <v>0.19999999999999998</v>
      </c>
      <c r="Q62" s="7">
        <v>47.612500000000004</v>
      </c>
      <c r="R62" s="7">
        <v>47.76250000000001</v>
      </c>
      <c r="S62" s="7">
        <v>50.625</v>
      </c>
      <c r="T62" s="7">
        <f t="shared" si="7"/>
        <v>2.8624999999999901</v>
      </c>
      <c r="U62" s="8">
        <v>242.625</v>
      </c>
      <c r="V62" s="8">
        <v>180</v>
      </c>
      <c r="W62" s="8">
        <v>2000</v>
      </c>
      <c r="X62" s="7">
        <v>29.150000000000002</v>
      </c>
      <c r="Y62" s="7">
        <v>45.537500000000009</v>
      </c>
      <c r="Z62" s="8">
        <v>548.75</v>
      </c>
      <c r="AA62" s="7">
        <v>50.100000000000009</v>
      </c>
      <c r="AB62" s="5" t="e">
        <v>#DIV/0!</v>
      </c>
      <c r="AC62" s="5" t="e">
        <v>#DIV/0!</v>
      </c>
      <c r="AD62" s="7">
        <v>28.099999999999998</v>
      </c>
      <c r="AE62" s="7">
        <v>47.750000000000007</v>
      </c>
      <c r="AF62" s="7">
        <v>50.500000000000007</v>
      </c>
      <c r="AG62" s="9">
        <f t="shared" si="0"/>
        <v>49.193750000000009</v>
      </c>
      <c r="AH62" s="10">
        <f t="shared" si="1"/>
        <v>1006.510488640625</v>
      </c>
      <c r="AI62" s="11">
        <f t="shared" si="2"/>
        <v>4093.5042187499998</v>
      </c>
      <c r="AJ62" s="12">
        <f t="shared" si="15"/>
        <v>5523.4968684362148</v>
      </c>
      <c r="AK62" s="9">
        <v>50.100000000000009</v>
      </c>
      <c r="AL62" s="9">
        <f t="shared" si="8"/>
        <v>-0.52499999999999147</v>
      </c>
      <c r="AM62" s="13">
        <f t="shared" si="3"/>
        <v>12.13125</v>
      </c>
      <c r="AN62" s="9">
        <f t="shared" si="4"/>
        <v>42.168594999999989</v>
      </c>
      <c r="AO62" s="9">
        <f t="shared" si="16"/>
        <v>28.624999999999901</v>
      </c>
      <c r="AP62" s="9">
        <f t="shared" si="9"/>
        <v>-0.52499999999999147</v>
      </c>
      <c r="AQ62" s="7">
        <f t="shared" si="10"/>
        <v>3.3874999999999957</v>
      </c>
      <c r="AR62" s="7">
        <f t="shared" si="5"/>
        <v>5.0000000000000017E-2</v>
      </c>
      <c r="AS62" s="7">
        <f t="shared" si="11"/>
        <v>21.999999999999996</v>
      </c>
      <c r="AT62" s="6">
        <f t="shared" si="6"/>
        <v>5.5234968684362151</v>
      </c>
      <c r="AU62" s="7">
        <f t="shared" si="18"/>
        <v>47.964066171322543</v>
      </c>
      <c r="AV62" s="7">
        <f t="shared" si="17"/>
        <v>-3.0359338286774573</v>
      </c>
      <c r="AW62" s="7">
        <f>AU62-Q62</f>
        <v>0.35156617132253842</v>
      </c>
      <c r="AX62" s="7">
        <f t="shared" si="12"/>
        <v>-4.1436915777834997</v>
      </c>
      <c r="AY62" s="7">
        <f t="shared" si="13"/>
        <v>-4.3936915777834997</v>
      </c>
      <c r="AZ62" s="7">
        <f t="shared" si="14"/>
        <v>4.3436915777834999</v>
      </c>
    </row>
    <row r="63" spans="1:52">
      <c r="A63" s="5">
        <v>56</v>
      </c>
      <c r="B63" s="6">
        <v>80.566666666666663</v>
      </c>
      <c r="C63" s="7">
        <v>25.555555555555557</v>
      </c>
      <c r="D63" s="7">
        <v>30.051934111111105</v>
      </c>
      <c r="E63" s="7">
        <v>51</v>
      </c>
      <c r="F63" s="6">
        <v>7.1333333333333337</v>
      </c>
      <c r="G63" s="7">
        <v>0.33333333333333331</v>
      </c>
      <c r="H63" s="7">
        <v>72.622222222222206</v>
      </c>
      <c r="I63" s="7">
        <v>80.899999999999991</v>
      </c>
      <c r="J63" s="7">
        <v>2.1999999999999997</v>
      </c>
      <c r="K63" s="7">
        <v>4.0555555555555554</v>
      </c>
      <c r="L63" s="7">
        <v>20.666666666666668</v>
      </c>
      <c r="M63" s="8">
        <v>179.88888888888889</v>
      </c>
      <c r="N63" s="7">
        <v>66</v>
      </c>
      <c r="O63" s="7">
        <v>0.3</v>
      </c>
      <c r="P63" s="7">
        <v>0.19999999999999998</v>
      </c>
      <c r="Q63" s="7">
        <v>47.655555555555566</v>
      </c>
      <c r="R63" s="7">
        <v>47.800000000000004</v>
      </c>
      <c r="S63" s="7">
        <v>50.666666666666671</v>
      </c>
      <c r="T63" s="7">
        <f t="shared" si="7"/>
        <v>2.8666666666666671</v>
      </c>
      <c r="U63" s="8">
        <v>242.44444444444446</v>
      </c>
      <c r="V63" s="8">
        <v>178.66666666666666</v>
      </c>
      <c r="W63" s="8">
        <v>2000</v>
      </c>
      <c r="X63" s="7">
        <v>29.255555555555556</v>
      </c>
      <c r="Y63" s="7">
        <v>45.688888888888897</v>
      </c>
      <c r="Z63" s="8">
        <v>547.77777777777783</v>
      </c>
      <c r="AA63" s="7">
        <v>50.100000000000009</v>
      </c>
      <c r="AB63" s="5" t="e">
        <v>#DIV/0!</v>
      </c>
      <c r="AC63" s="5" t="e">
        <v>#DIV/0!</v>
      </c>
      <c r="AD63" s="7">
        <v>28.100000000000005</v>
      </c>
      <c r="AE63" s="7">
        <v>47.800000000000004</v>
      </c>
      <c r="AF63" s="7">
        <v>50.688888888888897</v>
      </c>
      <c r="AG63" s="9">
        <f t="shared" si="0"/>
        <v>49.233333333333334</v>
      </c>
      <c r="AH63" s="10">
        <f t="shared" si="1"/>
        <v>1006.4889475555556</v>
      </c>
      <c r="AI63" s="11">
        <f t="shared" si="2"/>
        <v>4093.5408333333335</v>
      </c>
      <c r="AJ63" s="12">
        <f t="shared" si="15"/>
        <v>5531.4679845147839</v>
      </c>
      <c r="AK63" s="9">
        <v>50.100000000000009</v>
      </c>
      <c r="AL63" s="9">
        <f t="shared" si="8"/>
        <v>-0.56666666666666288</v>
      </c>
      <c r="AM63" s="13">
        <f t="shared" si="3"/>
        <v>12.122222222222224</v>
      </c>
      <c r="AN63" s="9">
        <f t="shared" si="4"/>
        <v>42.128879595015569</v>
      </c>
      <c r="AO63" s="9">
        <f t="shared" si="16"/>
        <v>28.666666666666671</v>
      </c>
      <c r="AP63" s="9">
        <f t="shared" si="9"/>
        <v>-0.56666666666666288</v>
      </c>
      <c r="AQ63" s="7">
        <f t="shared" si="10"/>
        <v>3.3444444444444343</v>
      </c>
      <c r="AR63" s="7">
        <f t="shared" si="5"/>
        <v>0.13333333333333333</v>
      </c>
      <c r="AS63" s="7">
        <f t="shared" si="11"/>
        <v>21.999999999999996</v>
      </c>
      <c r="AT63" s="6">
        <f t="shared" si="6"/>
        <v>5.5314679845147836</v>
      </c>
      <c r="AU63" s="7">
        <f t="shared" si="18"/>
        <v>47.973583936624209</v>
      </c>
      <c r="AV63" s="7">
        <f t="shared" si="17"/>
        <v>-3.0264160633757911</v>
      </c>
      <c r="AW63" s="7">
        <f>AU63-Q63</f>
        <v>0.31802838106864328</v>
      </c>
      <c r="AX63" s="7">
        <f t="shared" si="12"/>
        <v>-4.1081240793505742</v>
      </c>
      <c r="AY63" s="7">
        <f t="shared" si="13"/>
        <v>-4.4414574126839073</v>
      </c>
      <c r="AZ63" s="7">
        <f t="shared" si="14"/>
        <v>4.3081240793505744</v>
      </c>
    </row>
    <row r="64" spans="1:52">
      <c r="A64" s="5">
        <v>57</v>
      </c>
      <c r="B64" s="6">
        <v>82.005357142857136</v>
      </c>
      <c r="C64" s="7">
        <v>25.222222222222221</v>
      </c>
      <c r="D64" s="7">
        <v>29.975660166666671</v>
      </c>
      <c r="E64" s="7">
        <v>51</v>
      </c>
      <c r="F64" s="6">
        <v>7.1000000000000005</v>
      </c>
      <c r="G64" s="7">
        <v>0</v>
      </c>
      <c r="H64" s="7">
        <v>72.63333333333334</v>
      </c>
      <c r="I64" s="7">
        <v>80.933333333333337</v>
      </c>
      <c r="J64" s="7">
        <v>2.0666666666666669</v>
      </c>
      <c r="K64" s="7">
        <v>4.0222222222222221</v>
      </c>
      <c r="L64" s="7">
        <v>20.555555555555557</v>
      </c>
      <c r="M64" s="8">
        <v>179</v>
      </c>
      <c r="N64" s="7">
        <v>66</v>
      </c>
      <c r="O64" s="7">
        <v>0.15555555555555556</v>
      </c>
      <c r="P64" s="7">
        <v>4.4444444444444446E-2</v>
      </c>
      <c r="Q64" s="7">
        <v>47.600000000000009</v>
      </c>
      <c r="R64" s="7">
        <v>47.800000000000004</v>
      </c>
      <c r="S64" s="7">
        <v>50.600000000000009</v>
      </c>
      <c r="T64" s="7">
        <f t="shared" si="7"/>
        <v>2.8000000000000043</v>
      </c>
      <c r="U64" s="8">
        <v>240.66666666666666</v>
      </c>
      <c r="V64" s="8">
        <v>177.77777777777777</v>
      </c>
      <c r="W64" s="8">
        <v>2000</v>
      </c>
      <c r="X64" s="7">
        <v>29.400000000000002</v>
      </c>
      <c r="Y64" s="7">
        <v>45.56666666666667</v>
      </c>
      <c r="Z64" s="8">
        <v>547.77777777777783</v>
      </c>
      <c r="AA64" s="7">
        <v>50.166666666666657</v>
      </c>
      <c r="AB64" s="5" t="e">
        <v>#DIV/0!</v>
      </c>
      <c r="AC64" s="5" t="e">
        <v>#DIV/0!</v>
      </c>
      <c r="AD64" s="7">
        <v>28.211111111111119</v>
      </c>
      <c r="AE64" s="7">
        <v>47.800000000000004</v>
      </c>
      <c r="AF64" s="7">
        <v>50.600000000000009</v>
      </c>
      <c r="AG64" s="9">
        <f t="shared" si="0"/>
        <v>49.2</v>
      </c>
      <c r="AH64" s="10">
        <f t="shared" si="1"/>
        <v>1006.5070880000001</v>
      </c>
      <c r="AI64" s="11">
        <f t="shared" si="2"/>
        <v>4093.51</v>
      </c>
      <c r="AJ64" s="12">
        <f t="shared" si="15"/>
        <v>5424.2496004456025</v>
      </c>
      <c r="AK64" s="9">
        <v>50.166666666666657</v>
      </c>
      <c r="AL64" s="9">
        <f t="shared" si="8"/>
        <v>-0.43333333333335133</v>
      </c>
      <c r="AM64" s="13">
        <f t="shared" si="3"/>
        <v>12.033333333333333</v>
      </c>
      <c r="AN64" s="9">
        <f t="shared" si="4"/>
        <v>42.2192396713615</v>
      </c>
      <c r="AO64" s="9">
        <f t="shared" si="16"/>
        <v>28.000000000000043</v>
      </c>
      <c r="AP64" s="9">
        <f t="shared" si="9"/>
        <v>-0.43333333333335133</v>
      </c>
      <c r="AQ64" s="7">
        <f t="shared" si="10"/>
        <v>3.3999999999999915</v>
      </c>
      <c r="AR64" s="7">
        <f t="shared" si="5"/>
        <v>-4.4444444444444446E-2</v>
      </c>
      <c r="AS64" s="7">
        <f t="shared" si="11"/>
        <v>20.666666666666668</v>
      </c>
      <c r="AT64" s="6">
        <f t="shared" si="6"/>
        <v>5.4242496004456022</v>
      </c>
      <c r="AU64" s="7">
        <f t="shared" si="18"/>
        <v>47.866885200327943</v>
      </c>
      <c r="AV64" s="7">
        <f t="shared" si="17"/>
        <v>-3.1331147996720574</v>
      </c>
      <c r="AW64" s="7">
        <f>AU64-Q64</f>
        <v>0.26688520032793406</v>
      </c>
      <c r="AX64" s="7">
        <f t="shared" si="12"/>
        <v>-4.2505780187989615</v>
      </c>
      <c r="AY64" s="7">
        <f t="shared" si="13"/>
        <v>-4.2505780187989615</v>
      </c>
      <c r="AZ64" s="7">
        <f t="shared" si="14"/>
        <v>4.2950224632434058</v>
      </c>
    </row>
    <row r="65" spans="1:52">
      <c r="A65" s="5">
        <v>58</v>
      </c>
      <c r="B65" s="6">
        <v>83.444047619047609</v>
      </c>
      <c r="C65" s="7">
        <v>26.375</v>
      </c>
      <c r="D65" s="7">
        <v>30.130932125000001</v>
      </c>
      <c r="E65" s="7">
        <v>51</v>
      </c>
      <c r="F65" s="6">
        <v>7.1000000000000005</v>
      </c>
      <c r="G65" s="7">
        <v>0</v>
      </c>
      <c r="H65" s="7">
        <v>73</v>
      </c>
      <c r="I65" s="7">
        <v>81.1875</v>
      </c>
      <c r="J65" s="7">
        <v>2</v>
      </c>
      <c r="K65" s="7">
        <v>4.1499999999999995</v>
      </c>
      <c r="L65" s="7">
        <v>20.75</v>
      </c>
      <c r="M65" s="8">
        <v>179</v>
      </c>
      <c r="N65" s="7">
        <v>66</v>
      </c>
      <c r="O65" s="7">
        <v>0.19999999999999998</v>
      </c>
      <c r="P65" s="7">
        <v>6.25E-2</v>
      </c>
      <c r="Q65" s="7">
        <v>47.637499999999996</v>
      </c>
      <c r="R65" s="7">
        <v>47.875</v>
      </c>
      <c r="S65" s="7">
        <v>50.800000000000004</v>
      </c>
      <c r="T65" s="7">
        <f t="shared" si="7"/>
        <v>2.9250000000000043</v>
      </c>
      <c r="U65" s="8">
        <v>241.375</v>
      </c>
      <c r="V65" s="8">
        <v>180.5</v>
      </c>
      <c r="W65" s="8">
        <v>2000</v>
      </c>
      <c r="X65" s="7">
        <v>28.862500000000004</v>
      </c>
      <c r="Y65" s="7">
        <v>45.612500000000004</v>
      </c>
      <c r="Z65" s="8">
        <v>548.75</v>
      </c>
      <c r="AA65" s="7">
        <v>50.199999999999996</v>
      </c>
      <c r="AB65" s="5" t="e">
        <v>#DIV/0!</v>
      </c>
      <c r="AC65" s="5" t="e">
        <v>#DIV/0!</v>
      </c>
      <c r="AD65" s="7">
        <v>28.15</v>
      </c>
      <c r="AE65" s="7">
        <v>47.825000000000003</v>
      </c>
      <c r="AF65" s="7">
        <v>50.750000000000007</v>
      </c>
      <c r="AG65" s="9">
        <f t="shared" si="0"/>
        <v>49.337500000000006</v>
      </c>
      <c r="AH65" s="10">
        <f t="shared" si="1"/>
        <v>1006.4322185625</v>
      </c>
      <c r="AI65" s="11">
        <f t="shared" si="2"/>
        <v>4093.6371875</v>
      </c>
      <c r="AJ65" s="12">
        <f t="shared" si="15"/>
        <v>5653.8840753742998</v>
      </c>
      <c r="AK65" s="9">
        <v>50.199999999999996</v>
      </c>
      <c r="AL65" s="9">
        <f t="shared" si="8"/>
        <v>-0.60000000000000853</v>
      </c>
      <c r="AM65" s="13">
        <f t="shared" si="3"/>
        <v>12.06875</v>
      </c>
      <c r="AN65" s="9">
        <f t="shared" si="4"/>
        <v>42.437932570422532</v>
      </c>
      <c r="AO65" s="9">
        <f t="shared" si="16"/>
        <v>29.250000000000043</v>
      </c>
      <c r="AP65" s="9">
        <f t="shared" si="9"/>
        <v>-0.60000000000000853</v>
      </c>
      <c r="AQ65" s="7">
        <f t="shared" si="10"/>
        <v>3.3625000000000043</v>
      </c>
      <c r="AR65" s="7">
        <f t="shared" si="5"/>
        <v>-6.25E-2</v>
      </c>
      <c r="AS65" s="7">
        <f t="shared" si="11"/>
        <v>20</v>
      </c>
      <c r="AT65" s="6">
        <f t="shared" si="6"/>
        <v>5.6538840753742994</v>
      </c>
      <c r="AU65" s="7">
        <f t="shared" si="18"/>
        <v>48.083862760726504</v>
      </c>
      <c r="AV65" s="7">
        <f t="shared" si="17"/>
        <v>-2.9161372392734961</v>
      </c>
      <c r="AW65" s="7">
        <f>AU65-Q65</f>
        <v>0.44636276072650816</v>
      </c>
      <c r="AX65" s="7">
        <f t="shared" si="12"/>
        <v>-4.2505780187989615</v>
      </c>
      <c r="AY65" s="7">
        <f t="shared" si="13"/>
        <v>-4.2505780187989615</v>
      </c>
      <c r="AZ65" s="7">
        <f t="shared" si="14"/>
        <v>4.3130780187989615</v>
      </c>
    </row>
    <row r="66" spans="1:52">
      <c r="A66" s="5">
        <v>59</v>
      </c>
      <c r="B66" s="6">
        <v>84.882738095238096</v>
      </c>
      <c r="C66" s="7">
        <v>25</v>
      </c>
      <c r="D66" s="7">
        <v>30.08462294444444</v>
      </c>
      <c r="E66" s="7">
        <v>51</v>
      </c>
      <c r="F66" s="6">
        <v>7.1000000000000005</v>
      </c>
      <c r="G66" s="7">
        <v>0</v>
      </c>
      <c r="H66" s="7">
        <v>73.166666666666671</v>
      </c>
      <c r="I66" s="7">
        <v>81.533333333333331</v>
      </c>
      <c r="J66" s="7">
        <v>2</v>
      </c>
      <c r="K66" s="7">
        <v>4</v>
      </c>
      <c r="L66" s="7">
        <v>20.888888888888889</v>
      </c>
      <c r="M66" s="8">
        <v>179</v>
      </c>
      <c r="N66" s="7">
        <v>66</v>
      </c>
      <c r="O66" s="7">
        <v>0.23333333333333334</v>
      </c>
      <c r="P66" s="7">
        <v>0.16666666666666663</v>
      </c>
      <c r="Q66" s="7">
        <v>47.699999999999996</v>
      </c>
      <c r="R66" s="7">
        <v>48</v>
      </c>
      <c r="S66" s="7">
        <v>50.822222222222223</v>
      </c>
      <c r="T66" s="7">
        <f t="shared" si="7"/>
        <v>2.8222222222222229</v>
      </c>
      <c r="U66" s="8">
        <v>240.55555555555554</v>
      </c>
      <c r="V66" s="8">
        <v>177.33333333333334</v>
      </c>
      <c r="W66" s="8">
        <v>2000</v>
      </c>
      <c r="X66" s="7">
        <v>29.688888888888886</v>
      </c>
      <c r="Y66" s="7">
        <v>45.666666666666671</v>
      </c>
      <c r="Z66" s="8">
        <v>550</v>
      </c>
      <c r="AA66" s="7">
        <v>50.199999999999996</v>
      </c>
      <c r="AB66" s="5" t="e">
        <v>#DIV/0!</v>
      </c>
      <c r="AC66" s="5" t="e">
        <v>#DIV/0!</v>
      </c>
      <c r="AD66" s="7">
        <v>28.12222222222222</v>
      </c>
      <c r="AE66" s="7">
        <v>48</v>
      </c>
      <c r="AF66" s="7">
        <v>50.866666666666674</v>
      </c>
      <c r="AG66" s="9">
        <f t="shared" ref="AG66:AG91" si="19">(R66+S66)/2</f>
        <v>49.411111111111111</v>
      </c>
      <c r="AH66" s="10">
        <f t="shared" ref="AH66:AH91" si="20">1026.5-0.2686*AG66-0.0028*AG66^2</f>
        <v>1006.3920934320988</v>
      </c>
      <c r="AI66" s="11">
        <f t="shared" ref="AI66:AI91" si="21">0.925*AG66+4048</f>
        <v>4093.7052777777776</v>
      </c>
      <c r="AJ66" s="12">
        <f t="shared" ref="AJ66:AJ91" si="22">AD66*AH66/1000/60*AI66*T66</f>
        <v>5449.7098632437746</v>
      </c>
      <c r="AK66" s="9">
        <v>50.199999999999996</v>
      </c>
      <c r="AL66" s="9">
        <f t="shared" si="8"/>
        <v>-0.62222222222222712</v>
      </c>
      <c r="AM66" s="13">
        <f t="shared" ref="AM66:AM91" si="23">U66/20</f>
        <v>12.027777777777777</v>
      </c>
      <c r="AN66" s="9">
        <f t="shared" ref="AN66:AN91" si="24">D66/F66*10</f>
        <v>42.372708372456955</v>
      </c>
      <c r="AO66" s="9">
        <f t="shared" ref="AO66:AO91" si="25">T66*10</f>
        <v>28.222222222222229</v>
      </c>
      <c r="AP66" s="9">
        <f t="shared" si="9"/>
        <v>-0.62222222222222712</v>
      </c>
      <c r="AQ66" s="7">
        <f t="shared" si="10"/>
        <v>3.3000000000000043</v>
      </c>
      <c r="AR66" s="7">
        <f t="shared" ref="AR66:AR91" si="26">G66-P66</f>
        <v>-0.16666666666666663</v>
      </c>
      <c r="AS66" s="7">
        <f t="shared" si="11"/>
        <v>20</v>
      </c>
      <c r="AT66" s="6">
        <f t="shared" ref="AT66:AT90" si="27">AJ66/1000</f>
        <v>5.4497098632437746</v>
      </c>
      <c r="AU66" s="7">
        <f t="shared" si="18"/>
        <v>48.019244949398484</v>
      </c>
      <c r="AV66" s="7">
        <f t="shared" si="17"/>
        <v>-2.9807550506015161</v>
      </c>
      <c r="AW66" s="7">
        <f>AU66-Q66</f>
        <v>0.31924494939848813</v>
      </c>
      <c r="AX66" s="7">
        <f t="shared" si="12"/>
        <v>-4.2505780187989615</v>
      </c>
      <c r="AY66" s="7">
        <f t="shared" si="13"/>
        <v>-4.2505780187989615</v>
      </c>
      <c r="AZ66" s="7">
        <f t="shared" si="14"/>
        <v>4.4172446854656284</v>
      </c>
    </row>
    <row r="67" spans="1:52">
      <c r="A67" s="5">
        <v>60</v>
      </c>
      <c r="B67" s="6">
        <v>86.321428571428569</v>
      </c>
      <c r="C67" s="7">
        <v>24.875</v>
      </c>
      <c r="D67" s="7">
        <v>30.143190437499996</v>
      </c>
      <c r="E67" s="7">
        <v>51</v>
      </c>
      <c r="F67" s="6">
        <v>7.2000000000000011</v>
      </c>
      <c r="G67" s="7">
        <v>1</v>
      </c>
      <c r="H67" s="7">
        <v>73.050000000000011</v>
      </c>
      <c r="I67" s="7">
        <v>81.325000000000003</v>
      </c>
      <c r="J67" s="7">
        <v>2.1499999999999995</v>
      </c>
      <c r="K67" s="7">
        <v>3.7749999999999999</v>
      </c>
      <c r="L67" s="7">
        <v>19.5</v>
      </c>
      <c r="M67" s="8">
        <v>179</v>
      </c>
      <c r="N67" s="7">
        <v>66</v>
      </c>
      <c r="O67" s="7">
        <v>0.35</v>
      </c>
      <c r="P67" s="7">
        <v>0.27500000000000002</v>
      </c>
      <c r="Q67" s="7">
        <v>47.699999999999996</v>
      </c>
      <c r="R67" s="7">
        <v>48.15</v>
      </c>
      <c r="S67" s="7">
        <v>50.800000000000004</v>
      </c>
      <c r="T67" s="7">
        <f t="shared" ref="T67:T91" si="28">S67-R67</f>
        <v>2.6500000000000057</v>
      </c>
      <c r="U67" s="8">
        <v>240.375</v>
      </c>
      <c r="V67" s="8">
        <v>110</v>
      </c>
      <c r="W67" s="8">
        <v>1250</v>
      </c>
      <c r="X67" s="7">
        <v>29.725000000000001</v>
      </c>
      <c r="Y67" s="7">
        <v>45.562500000000007</v>
      </c>
      <c r="Z67" s="8">
        <v>548.75</v>
      </c>
      <c r="AA67" s="7">
        <v>50.175000000000004</v>
      </c>
      <c r="AB67" s="5" t="e">
        <v>#DIV/0!</v>
      </c>
      <c r="AC67" s="5" t="e">
        <v>#DIV/0!</v>
      </c>
      <c r="AD67" s="7">
        <v>28.05</v>
      </c>
      <c r="AE67" s="7">
        <v>48.150000000000006</v>
      </c>
      <c r="AF67" s="7">
        <v>50.800000000000004</v>
      </c>
      <c r="AG67" s="9">
        <f t="shared" si="19"/>
        <v>49.475000000000001</v>
      </c>
      <c r="AH67" s="10">
        <f t="shared" si="20"/>
        <v>1006.35724325</v>
      </c>
      <c r="AI67" s="11">
        <f t="shared" si="21"/>
        <v>4093.7643750000002</v>
      </c>
      <c r="AJ67" s="12">
        <f t="shared" si="22"/>
        <v>5103.9041312558766</v>
      </c>
      <c r="AK67" s="9">
        <v>50.175000000000004</v>
      </c>
      <c r="AL67" s="9">
        <f t="shared" ref="AL67:AL91" si="29">AA67-S67</f>
        <v>-0.625</v>
      </c>
      <c r="AM67" s="13">
        <f t="shared" si="23"/>
        <v>12.018750000000001</v>
      </c>
      <c r="AN67" s="9">
        <f t="shared" si="24"/>
        <v>41.865542274305547</v>
      </c>
      <c r="AO67" s="9">
        <f t="shared" si="25"/>
        <v>26.500000000000057</v>
      </c>
      <c r="AP67" s="9">
        <f t="shared" ref="AP67:AP91" si="30">AA67-S67</f>
        <v>-0.625</v>
      </c>
      <c r="AQ67" s="7">
        <f t="shared" ref="AQ67:AQ91" si="31">E67-Q67</f>
        <v>3.3000000000000043</v>
      </c>
      <c r="AR67" s="7">
        <f t="shared" si="26"/>
        <v>0.72499999999999998</v>
      </c>
      <c r="AS67" s="7">
        <f t="shared" ref="AS67:AS91" si="32">J67*10</f>
        <v>21.499999999999993</v>
      </c>
      <c r="AT67" s="6">
        <f t="shared" si="27"/>
        <v>5.1039041312558764</v>
      </c>
      <c r="AU67" s="7">
        <f t="shared" si="18"/>
        <v>48.100954032291583</v>
      </c>
      <c r="AV67" s="7">
        <f t="shared" si="17"/>
        <v>-2.8990459677084175</v>
      </c>
      <c r="AW67" s="7">
        <f>AU67-Q67</f>
        <v>0.40095403229158677</v>
      </c>
      <c r="AX67" s="7">
        <f t="shared" ref="AX67:AX91" si="33">21.315*(LOG(F67*100))^2-51.562*LOG(F67*100)-30.518</f>
        <v>-3.8246793491079245</v>
      </c>
      <c r="AY67" s="7">
        <f t="shared" ref="AY67:AY91" si="34">AX67-G67</f>
        <v>-4.8246793491079245</v>
      </c>
      <c r="AZ67" s="7">
        <f t="shared" ref="AZ67:AZ91" si="35">P67-AX67</f>
        <v>4.0996793491079249</v>
      </c>
    </row>
    <row r="68" spans="1:52">
      <c r="A68" s="5">
        <v>61</v>
      </c>
      <c r="B68" s="6">
        <v>87.760119047619042</v>
      </c>
      <c r="C68" s="7">
        <v>23.444444444444443</v>
      </c>
      <c r="D68" s="7">
        <v>30.248067111111116</v>
      </c>
      <c r="E68" s="7">
        <v>51</v>
      </c>
      <c r="F68" s="6">
        <v>7.2000000000000011</v>
      </c>
      <c r="G68" s="7">
        <v>1</v>
      </c>
      <c r="H68" s="7">
        <v>71.944444444444443</v>
      </c>
      <c r="I68" s="7">
        <v>81.25555555555556</v>
      </c>
      <c r="J68" s="7">
        <v>2.2222222222222223</v>
      </c>
      <c r="K68" s="7">
        <v>3.1555555555555563</v>
      </c>
      <c r="L68" s="7">
        <v>17</v>
      </c>
      <c r="M68" s="8">
        <v>179</v>
      </c>
      <c r="N68" s="7">
        <v>64.444444444444443</v>
      </c>
      <c r="O68" s="7">
        <v>0.46666666666666667</v>
      </c>
      <c r="P68" s="7">
        <v>0.36666666666666664</v>
      </c>
      <c r="Q68" s="7">
        <v>47.699999999999996</v>
      </c>
      <c r="R68" s="7">
        <v>48.166666666666671</v>
      </c>
      <c r="S68" s="7">
        <v>50.800000000000004</v>
      </c>
      <c r="T68" s="7">
        <f t="shared" si="28"/>
        <v>2.6333333333333329</v>
      </c>
      <c r="U68" s="8">
        <v>240</v>
      </c>
      <c r="V68" s="8">
        <v>0</v>
      </c>
      <c r="W68" s="8">
        <v>0</v>
      </c>
      <c r="X68" s="7">
        <v>21.888888888888889</v>
      </c>
      <c r="Y68" s="7">
        <v>42.177777777777777</v>
      </c>
      <c r="Z68" s="8">
        <v>550</v>
      </c>
      <c r="AA68" s="7">
        <v>50.100000000000009</v>
      </c>
      <c r="AB68" s="5" t="e">
        <v>#DIV/0!</v>
      </c>
      <c r="AC68" s="5" t="e">
        <v>#DIV/0!</v>
      </c>
      <c r="AD68" s="7">
        <v>27.966666666666665</v>
      </c>
      <c r="AE68" s="7">
        <v>48.1</v>
      </c>
      <c r="AF68" s="7">
        <v>50.800000000000004</v>
      </c>
      <c r="AG68" s="9">
        <f t="shared" si="19"/>
        <v>49.483333333333334</v>
      </c>
      <c r="AH68" s="10">
        <f t="shared" si="20"/>
        <v>1006.3526958888888</v>
      </c>
      <c r="AI68" s="11">
        <f t="shared" si="21"/>
        <v>4093.7720833333333</v>
      </c>
      <c r="AJ68" s="12">
        <f t="shared" si="22"/>
        <v>5056.7230288589362</v>
      </c>
      <c r="AK68" s="9">
        <v>50.100000000000009</v>
      </c>
      <c r="AL68" s="9">
        <f t="shared" si="29"/>
        <v>-0.69999999999999574</v>
      </c>
      <c r="AM68" s="13">
        <f t="shared" si="23"/>
        <v>12</v>
      </c>
      <c r="AN68" s="9">
        <f t="shared" si="24"/>
        <v>42.011204320987652</v>
      </c>
      <c r="AO68" s="9">
        <f t="shared" si="25"/>
        <v>26.333333333333329</v>
      </c>
      <c r="AP68" s="9">
        <f t="shared" si="30"/>
        <v>-0.69999999999999574</v>
      </c>
      <c r="AQ68" s="7">
        <f t="shared" si="31"/>
        <v>3.3000000000000043</v>
      </c>
      <c r="AR68" s="7">
        <f t="shared" si="26"/>
        <v>0.6333333333333333</v>
      </c>
      <c r="AS68" s="7">
        <f t="shared" si="32"/>
        <v>22.222222222222221</v>
      </c>
      <c r="AT68" s="6">
        <f t="shared" si="27"/>
        <v>5.0567230288589364</v>
      </c>
      <c r="AU68" s="7">
        <f t="shared" si="18"/>
        <v>48.246950059186418</v>
      </c>
      <c r="AV68" s="7">
        <f t="shared" ref="AV68:AV91" si="36">AU68-E68</f>
        <v>-2.7530499408135825</v>
      </c>
      <c r="AW68" s="7">
        <f>AU68-Q68</f>
        <v>0.54695005918642181</v>
      </c>
      <c r="AX68" s="7">
        <f t="shared" si="33"/>
        <v>-3.8246793491079245</v>
      </c>
      <c r="AY68" s="7">
        <f t="shared" si="34"/>
        <v>-4.8246793491079245</v>
      </c>
      <c r="AZ68" s="7">
        <f t="shared" si="35"/>
        <v>4.1913460157745908</v>
      </c>
    </row>
    <row r="69" spans="1:52">
      <c r="A69" s="5">
        <v>62</v>
      </c>
      <c r="B69" s="6">
        <v>89.198809523809516</v>
      </c>
      <c r="C69" s="7">
        <v>22</v>
      </c>
      <c r="D69" s="7">
        <v>30.182689444444453</v>
      </c>
      <c r="E69" s="7">
        <v>51</v>
      </c>
      <c r="F69" s="6">
        <v>7.2111111111111121</v>
      </c>
      <c r="G69" s="7">
        <v>1</v>
      </c>
      <c r="H69" s="7">
        <v>70.36666666666666</v>
      </c>
      <c r="I69" s="7">
        <v>80.24444444444444</v>
      </c>
      <c r="J69" s="7">
        <v>2.3888888888888884</v>
      </c>
      <c r="K69" s="7">
        <v>3.0111111111111111</v>
      </c>
      <c r="L69" s="7">
        <v>17</v>
      </c>
      <c r="M69" s="8">
        <v>180.33333333333334</v>
      </c>
      <c r="N69" s="7">
        <v>64</v>
      </c>
      <c r="O69" s="7">
        <v>0.62222222222222223</v>
      </c>
      <c r="P69" s="7">
        <v>0.5</v>
      </c>
      <c r="Q69" s="7">
        <v>47.699999999999996</v>
      </c>
      <c r="R69" s="7">
        <v>48.300000000000004</v>
      </c>
      <c r="S69" s="7">
        <v>50.800000000000004</v>
      </c>
      <c r="T69" s="7">
        <f t="shared" si="28"/>
        <v>2.5</v>
      </c>
      <c r="U69" s="8">
        <v>239</v>
      </c>
      <c r="V69" s="8">
        <v>0</v>
      </c>
      <c r="W69" s="8">
        <v>0</v>
      </c>
      <c r="X69" s="7">
        <v>19.855555555555554</v>
      </c>
      <c r="Y69" s="7">
        <v>36.599999999999994</v>
      </c>
      <c r="Z69" s="8">
        <v>550</v>
      </c>
      <c r="AA69" s="7">
        <v>50.055555555555557</v>
      </c>
      <c r="AB69" s="5" t="e">
        <v>#DIV/0!</v>
      </c>
      <c r="AC69" s="5" t="e">
        <v>#DIV/0!</v>
      </c>
      <c r="AD69" s="7">
        <v>28.011111111111109</v>
      </c>
      <c r="AE69" s="7">
        <v>48.300000000000004</v>
      </c>
      <c r="AF69" s="7">
        <v>50.800000000000004</v>
      </c>
      <c r="AG69" s="9">
        <f t="shared" si="19"/>
        <v>49.550000000000004</v>
      </c>
      <c r="AH69" s="10">
        <f t="shared" si="20"/>
        <v>1006.3163030000001</v>
      </c>
      <c r="AI69" s="11">
        <f t="shared" si="21"/>
        <v>4093.8337499999998</v>
      </c>
      <c r="AJ69" s="12">
        <f t="shared" si="22"/>
        <v>4808.2141831129147</v>
      </c>
      <c r="AK69" s="9">
        <v>50.055555555555557</v>
      </c>
      <c r="AL69" s="9">
        <f t="shared" si="29"/>
        <v>-0.74444444444444713</v>
      </c>
      <c r="AM69" s="13">
        <f t="shared" si="23"/>
        <v>11.95</v>
      </c>
      <c r="AN69" s="9">
        <f t="shared" si="24"/>
        <v>41.855809707241917</v>
      </c>
      <c r="AO69" s="9">
        <f t="shared" si="25"/>
        <v>25</v>
      </c>
      <c r="AP69" s="9">
        <f t="shared" si="30"/>
        <v>-0.74444444444444713</v>
      </c>
      <c r="AQ69" s="7">
        <f t="shared" si="31"/>
        <v>3.3000000000000043</v>
      </c>
      <c r="AR69" s="7">
        <f t="shared" si="26"/>
        <v>0.5</v>
      </c>
      <c r="AS69" s="7">
        <f t="shared" si="32"/>
        <v>23.888888888888886</v>
      </c>
      <c r="AT69" s="6">
        <f t="shared" si="27"/>
        <v>4.8082141831129146</v>
      </c>
      <c r="AU69" s="7">
        <f t="shared" ref="AU69:AU91" si="37">21.315*(LOG(D69*100))^2-51.562*LOG(D69*100)-30.518</f>
        <v>48.155987700373885</v>
      </c>
      <c r="AV69" s="7">
        <f t="shared" si="36"/>
        <v>-2.8440122996261152</v>
      </c>
      <c r="AW69" s="7">
        <f>AU69-Q69</f>
        <v>0.45598770037388903</v>
      </c>
      <c r="AX69" s="7">
        <f t="shared" si="33"/>
        <v>-3.7776266241068015</v>
      </c>
      <c r="AY69" s="7">
        <f t="shared" si="34"/>
        <v>-4.7776266241068015</v>
      </c>
      <c r="AZ69" s="7">
        <f t="shared" si="35"/>
        <v>4.2776266241068015</v>
      </c>
    </row>
    <row r="70" spans="1:52">
      <c r="A70" s="5">
        <v>63</v>
      </c>
      <c r="B70" s="6">
        <v>90.637499999999989</v>
      </c>
      <c r="C70" s="7">
        <v>21.5</v>
      </c>
      <c r="D70" s="7">
        <v>30.155448750000005</v>
      </c>
      <c r="E70" s="7">
        <v>51</v>
      </c>
      <c r="F70" s="6">
        <v>7.2999999999999989</v>
      </c>
      <c r="G70" s="7">
        <v>1</v>
      </c>
      <c r="H70" s="7">
        <v>68.974999999999994</v>
      </c>
      <c r="I70" s="7">
        <v>78.900000000000006</v>
      </c>
      <c r="J70" s="7">
        <v>2.4</v>
      </c>
      <c r="K70" s="7">
        <v>2.9375</v>
      </c>
      <c r="L70" s="7">
        <v>17</v>
      </c>
      <c r="M70" s="8">
        <v>183</v>
      </c>
      <c r="N70" s="7">
        <v>64</v>
      </c>
      <c r="O70" s="7">
        <v>0.75</v>
      </c>
      <c r="P70" s="7">
        <v>0.62499999999999989</v>
      </c>
      <c r="Q70" s="7">
        <v>47.662500000000009</v>
      </c>
      <c r="R70" s="7">
        <v>48.300000000000004</v>
      </c>
      <c r="S70" s="7">
        <v>50.600000000000009</v>
      </c>
      <c r="T70" s="7">
        <f t="shared" si="28"/>
        <v>2.3000000000000043</v>
      </c>
      <c r="U70" s="8">
        <v>237.375</v>
      </c>
      <c r="V70" s="8">
        <v>0</v>
      </c>
      <c r="W70" s="8">
        <v>0</v>
      </c>
      <c r="X70" s="7">
        <v>22.087500000000002</v>
      </c>
      <c r="Y70" s="7">
        <v>32.700000000000003</v>
      </c>
      <c r="Z70" s="8">
        <v>550</v>
      </c>
      <c r="AA70" s="7">
        <v>50</v>
      </c>
      <c r="AB70" s="5" t="e">
        <v>#DIV/0!</v>
      </c>
      <c r="AC70" s="5" t="e">
        <v>#DIV/0!</v>
      </c>
      <c r="AD70" s="7">
        <v>28.000000000000004</v>
      </c>
      <c r="AE70" s="7">
        <v>48.300000000000004</v>
      </c>
      <c r="AF70" s="7">
        <v>50.600000000000009</v>
      </c>
      <c r="AG70" s="9">
        <f t="shared" si="19"/>
        <v>49.45</v>
      </c>
      <c r="AH70" s="10">
        <f t="shared" si="20"/>
        <v>1006.3708829999999</v>
      </c>
      <c r="AI70" s="11">
        <f t="shared" si="21"/>
        <v>4093.74125</v>
      </c>
      <c r="AJ70" s="12">
        <f t="shared" si="22"/>
        <v>4421.9422762820077</v>
      </c>
      <c r="AK70" s="9">
        <v>50</v>
      </c>
      <c r="AL70" s="9">
        <f t="shared" si="29"/>
        <v>-0.60000000000000853</v>
      </c>
      <c r="AM70" s="13">
        <f t="shared" si="23"/>
        <v>11.86875</v>
      </c>
      <c r="AN70" s="9">
        <f t="shared" si="24"/>
        <v>41.308833904109605</v>
      </c>
      <c r="AO70" s="9">
        <f t="shared" si="25"/>
        <v>23.000000000000043</v>
      </c>
      <c r="AP70" s="9">
        <f t="shared" si="30"/>
        <v>-0.60000000000000853</v>
      </c>
      <c r="AQ70" s="7">
        <f t="shared" si="31"/>
        <v>3.3374999999999915</v>
      </c>
      <c r="AR70" s="7">
        <f t="shared" si="26"/>
        <v>0.37500000000000011</v>
      </c>
      <c r="AS70" s="7">
        <f t="shared" si="32"/>
        <v>24</v>
      </c>
      <c r="AT70" s="6">
        <f t="shared" si="27"/>
        <v>4.4219422762820075</v>
      </c>
      <c r="AU70" s="7">
        <f t="shared" si="37"/>
        <v>48.11803968424303</v>
      </c>
      <c r="AV70" s="7">
        <f t="shared" si="36"/>
        <v>-2.8819603157569702</v>
      </c>
      <c r="AW70" s="7">
        <f>AU70-Q70</f>
        <v>0.45553968424302127</v>
      </c>
      <c r="AX70" s="7">
        <f t="shared" si="33"/>
        <v>-3.4031148790689656</v>
      </c>
      <c r="AY70" s="7">
        <f t="shared" si="34"/>
        <v>-4.4031148790689656</v>
      </c>
      <c r="AZ70" s="7">
        <f t="shared" si="35"/>
        <v>4.0281148790689656</v>
      </c>
    </row>
    <row r="71" spans="1:52">
      <c r="A71" s="5">
        <v>64</v>
      </c>
      <c r="B71" s="6">
        <v>92.076190476190476</v>
      </c>
      <c r="C71" s="7">
        <v>20.777777777777779</v>
      </c>
      <c r="D71" s="7">
        <v>30.084622944444448</v>
      </c>
      <c r="E71" s="7">
        <v>51</v>
      </c>
      <c r="F71" s="6">
        <v>7.3111111111111109</v>
      </c>
      <c r="G71" s="7">
        <v>1.1111111111111112</v>
      </c>
      <c r="H71" s="7">
        <v>68.055555555555557</v>
      </c>
      <c r="I71" s="7">
        <v>77.777777777777771</v>
      </c>
      <c r="J71" s="7">
        <v>2.4333333333333331</v>
      </c>
      <c r="K71" s="7">
        <v>2.8888888888888893</v>
      </c>
      <c r="L71" s="7">
        <v>17</v>
      </c>
      <c r="M71" s="8">
        <v>181</v>
      </c>
      <c r="N71" s="7">
        <v>64</v>
      </c>
      <c r="O71" s="7">
        <v>0.82222222222222219</v>
      </c>
      <c r="P71" s="7">
        <v>0.73333333333333339</v>
      </c>
      <c r="Q71" s="7">
        <v>47.600000000000009</v>
      </c>
      <c r="R71" s="7">
        <v>48.233333333333334</v>
      </c>
      <c r="S71" s="7">
        <v>50.644444444444439</v>
      </c>
      <c r="T71" s="7">
        <f t="shared" si="28"/>
        <v>2.4111111111111043</v>
      </c>
      <c r="U71" s="8">
        <v>235.33333333333334</v>
      </c>
      <c r="V71" s="8">
        <v>0</v>
      </c>
      <c r="W71" s="8">
        <v>0</v>
      </c>
      <c r="X71" s="7">
        <v>23.966666666666669</v>
      </c>
      <c r="Y71" s="7">
        <v>30.177777777777781</v>
      </c>
      <c r="Z71" s="8">
        <v>548.88888888888891</v>
      </c>
      <c r="AA71" s="7">
        <v>50</v>
      </c>
      <c r="AB71" s="5" t="e">
        <v>#DIV/0!</v>
      </c>
      <c r="AC71" s="5" t="e">
        <v>#DIV/0!</v>
      </c>
      <c r="AD71" s="7">
        <v>28.188888888888886</v>
      </c>
      <c r="AE71" s="7">
        <v>48.266666666666673</v>
      </c>
      <c r="AF71" s="7">
        <v>50.577777777777783</v>
      </c>
      <c r="AG71" s="9">
        <f t="shared" si="19"/>
        <v>49.438888888888883</v>
      </c>
      <c r="AH71" s="10">
        <f t="shared" si="20"/>
        <v>1006.3769439876543</v>
      </c>
      <c r="AI71" s="11">
        <f t="shared" si="21"/>
        <v>4093.7309722222221</v>
      </c>
      <c r="AJ71" s="12">
        <f t="shared" si="22"/>
        <v>4666.8507189775491</v>
      </c>
      <c r="AK71" s="9">
        <v>50</v>
      </c>
      <c r="AL71" s="9">
        <f t="shared" si="29"/>
        <v>-0.6444444444444386</v>
      </c>
      <c r="AM71" s="13">
        <f t="shared" si="23"/>
        <v>11.766666666666667</v>
      </c>
      <c r="AN71" s="9">
        <f t="shared" si="24"/>
        <v>41.14918031914894</v>
      </c>
      <c r="AO71" s="9">
        <f t="shared" si="25"/>
        <v>24.111111111111043</v>
      </c>
      <c r="AP71" s="9">
        <f t="shared" si="30"/>
        <v>-0.6444444444444386</v>
      </c>
      <c r="AQ71" s="7">
        <f t="shared" si="31"/>
        <v>3.3999999999999915</v>
      </c>
      <c r="AR71" s="7">
        <f t="shared" si="26"/>
        <v>0.37777777777777777</v>
      </c>
      <c r="AS71" s="7">
        <f t="shared" si="32"/>
        <v>24.333333333333332</v>
      </c>
      <c r="AT71" s="6">
        <f t="shared" si="27"/>
        <v>4.6668507189775488</v>
      </c>
      <c r="AU71" s="7">
        <f t="shared" si="37"/>
        <v>48.019244949398484</v>
      </c>
      <c r="AV71" s="7">
        <f t="shared" si="36"/>
        <v>-2.9807550506015161</v>
      </c>
      <c r="AW71" s="7">
        <f>AU71-Q71</f>
        <v>0.41924494939847534</v>
      </c>
      <c r="AX71" s="7">
        <f t="shared" si="33"/>
        <v>-3.3565376735955965</v>
      </c>
      <c r="AY71" s="7">
        <f t="shared" si="34"/>
        <v>-4.4676487847067072</v>
      </c>
      <c r="AZ71" s="7">
        <f t="shared" si="35"/>
        <v>4.0898710069289299</v>
      </c>
    </row>
    <row r="72" spans="1:52">
      <c r="A72" s="5">
        <v>65</v>
      </c>
      <c r="B72" s="6">
        <v>93.514880952380949</v>
      </c>
      <c r="C72" s="7">
        <v>21.333333333333332</v>
      </c>
      <c r="D72" s="7">
        <v>30.106415500000004</v>
      </c>
      <c r="E72" s="7">
        <v>51</v>
      </c>
      <c r="F72" s="6">
        <v>7.333333333333333</v>
      </c>
      <c r="G72" s="7">
        <v>1.3333333333333333</v>
      </c>
      <c r="H72" s="7">
        <v>67.144444444444446</v>
      </c>
      <c r="I72" s="7">
        <v>76.766666666666666</v>
      </c>
      <c r="J72" s="7">
        <v>2.5</v>
      </c>
      <c r="K72" s="7">
        <v>2.9333333333333331</v>
      </c>
      <c r="L72" s="7">
        <v>17</v>
      </c>
      <c r="M72" s="8">
        <v>180.11111111111111</v>
      </c>
      <c r="N72" s="7">
        <v>64</v>
      </c>
      <c r="O72" s="7">
        <v>1.0333333333333334</v>
      </c>
      <c r="P72" s="7">
        <v>0.92222222222222228</v>
      </c>
      <c r="Q72" s="7">
        <v>47.600000000000009</v>
      </c>
      <c r="R72" s="7">
        <v>48.266666666666673</v>
      </c>
      <c r="S72" s="7">
        <v>50.555555555555564</v>
      </c>
      <c r="T72" s="7">
        <f t="shared" si="28"/>
        <v>2.2888888888888914</v>
      </c>
      <c r="U72" s="8">
        <v>233.22222222222223</v>
      </c>
      <c r="V72" s="8">
        <v>0</v>
      </c>
      <c r="W72" s="8">
        <v>0</v>
      </c>
      <c r="X72" s="7">
        <v>25.133333333333336</v>
      </c>
      <c r="Y72" s="7">
        <v>28.355555555555558</v>
      </c>
      <c r="Z72" s="8">
        <v>547.77777777777783</v>
      </c>
      <c r="AA72" s="7">
        <v>50</v>
      </c>
      <c r="AB72" s="5" t="e">
        <v>#DIV/0!</v>
      </c>
      <c r="AC72" s="5" t="e">
        <v>#DIV/0!</v>
      </c>
      <c r="AD72" s="7">
        <v>28.18888888888889</v>
      </c>
      <c r="AE72" s="7">
        <v>48.20000000000001</v>
      </c>
      <c r="AF72" s="7">
        <v>50.533333333333339</v>
      </c>
      <c r="AG72" s="9">
        <f t="shared" si="19"/>
        <v>49.411111111111119</v>
      </c>
      <c r="AH72" s="10">
        <f t="shared" si="20"/>
        <v>1006.3920934320988</v>
      </c>
      <c r="AI72" s="11">
        <f t="shared" si="21"/>
        <v>4093.7052777777776</v>
      </c>
      <c r="AJ72" s="12">
        <f t="shared" si="22"/>
        <v>4430.3211331430284</v>
      </c>
      <c r="AK72" s="9">
        <v>50</v>
      </c>
      <c r="AL72" s="9">
        <f t="shared" si="29"/>
        <v>-0.55555555555556424</v>
      </c>
      <c r="AM72" s="13">
        <f t="shared" si="23"/>
        <v>11.661111111111111</v>
      </c>
      <c r="AN72" s="9">
        <f t="shared" si="24"/>
        <v>41.05420295454546</v>
      </c>
      <c r="AO72" s="9">
        <f t="shared" si="25"/>
        <v>22.888888888888914</v>
      </c>
      <c r="AP72" s="9">
        <f t="shared" si="30"/>
        <v>-0.55555555555556424</v>
      </c>
      <c r="AQ72" s="7">
        <f t="shared" si="31"/>
        <v>3.3999999999999915</v>
      </c>
      <c r="AR72" s="7">
        <f t="shared" si="26"/>
        <v>0.41111111111111098</v>
      </c>
      <c r="AS72" s="7">
        <f t="shared" si="32"/>
        <v>25</v>
      </c>
      <c r="AT72" s="6">
        <f t="shared" si="27"/>
        <v>4.4303211331430283</v>
      </c>
      <c r="AU72" s="7">
        <f t="shared" si="37"/>
        <v>48.049663342622097</v>
      </c>
      <c r="AV72" s="7">
        <f t="shared" si="36"/>
        <v>-2.9503366573779033</v>
      </c>
      <c r="AW72" s="7">
        <f>AU72-Q72</f>
        <v>0.44966334262208818</v>
      </c>
      <c r="AX72" s="7">
        <f t="shared" si="33"/>
        <v>-3.2635396591046799</v>
      </c>
      <c r="AY72" s="7">
        <f t="shared" si="34"/>
        <v>-4.596872992438013</v>
      </c>
      <c r="AZ72" s="7">
        <f t="shared" si="35"/>
        <v>4.1857618813269024</v>
      </c>
    </row>
    <row r="73" spans="1:52">
      <c r="A73" s="5">
        <v>66</v>
      </c>
      <c r="B73" s="6">
        <v>94.953571428571422</v>
      </c>
      <c r="C73" s="7">
        <v>21.125</v>
      </c>
      <c r="D73" s="7">
        <v>30.032865624999992</v>
      </c>
      <c r="E73" s="7">
        <v>51</v>
      </c>
      <c r="F73" s="6">
        <v>7.3749999999999991</v>
      </c>
      <c r="G73" s="7">
        <v>1.75</v>
      </c>
      <c r="H73" s="7">
        <v>66.612499999999997</v>
      </c>
      <c r="I73" s="7">
        <v>76.362499999999997</v>
      </c>
      <c r="J73" s="7">
        <v>2.5625</v>
      </c>
      <c r="K73" s="7">
        <v>2.9</v>
      </c>
      <c r="L73" s="7">
        <v>17</v>
      </c>
      <c r="M73" s="8">
        <v>181</v>
      </c>
      <c r="N73" s="7">
        <v>64</v>
      </c>
      <c r="O73" s="7">
        <v>1.2</v>
      </c>
      <c r="P73" s="7">
        <v>1.1375000000000002</v>
      </c>
      <c r="Q73" s="7">
        <v>47.600000000000009</v>
      </c>
      <c r="R73" s="7">
        <v>48.037500000000001</v>
      </c>
      <c r="S73" s="7">
        <v>50.424999999999997</v>
      </c>
      <c r="T73" s="7">
        <f t="shared" si="28"/>
        <v>2.3874999999999957</v>
      </c>
      <c r="U73" s="8">
        <v>231.125</v>
      </c>
      <c r="V73" s="8">
        <v>0</v>
      </c>
      <c r="W73" s="8">
        <v>0</v>
      </c>
      <c r="X73" s="7">
        <v>25.650000000000002</v>
      </c>
      <c r="Y73" s="7">
        <v>27.312499999999996</v>
      </c>
      <c r="Z73" s="8">
        <v>550</v>
      </c>
      <c r="AA73" s="7">
        <v>50</v>
      </c>
      <c r="AB73" s="5" t="e">
        <v>#DIV/0!</v>
      </c>
      <c r="AC73" s="5" t="e">
        <v>#DIV/0!</v>
      </c>
      <c r="AD73" s="7">
        <v>28.074999999999999</v>
      </c>
      <c r="AE73" s="7">
        <v>48.112499999999997</v>
      </c>
      <c r="AF73" s="7">
        <v>50.474999999999994</v>
      </c>
      <c r="AG73" s="9">
        <f t="shared" si="19"/>
        <v>49.231250000000003</v>
      </c>
      <c r="AH73" s="10">
        <f t="shared" si="20"/>
        <v>1006.490081515625</v>
      </c>
      <c r="AI73" s="11">
        <f t="shared" si="21"/>
        <v>4093.5389062499999</v>
      </c>
      <c r="AJ73" s="12">
        <f t="shared" si="22"/>
        <v>4602.7810531328123</v>
      </c>
      <c r="AK73" s="9">
        <v>50</v>
      </c>
      <c r="AL73" s="9">
        <f t="shared" si="29"/>
        <v>-0.42499999999999716</v>
      </c>
      <c r="AM73" s="13">
        <f t="shared" si="23"/>
        <v>11.55625</v>
      </c>
      <c r="AN73" s="9">
        <f t="shared" si="24"/>
        <v>40.722529661016942</v>
      </c>
      <c r="AO73" s="9">
        <f t="shared" si="25"/>
        <v>23.874999999999957</v>
      </c>
      <c r="AP73" s="9">
        <f t="shared" si="30"/>
        <v>-0.42499999999999716</v>
      </c>
      <c r="AQ73" s="7">
        <f t="shared" si="31"/>
        <v>3.3999999999999915</v>
      </c>
      <c r="AR73" s="7">
        <f t="shared" si="26"/>
        <v>0.61249999999999982</v>
      </c>
      <c r="AS73" s="7">
        <f t="shared" si="32"/>
        <v>25.625</v>
      </c>
      <c r="AT73" s="6">
        <f t="shared" si="27"/>
        <v>4.6027810531328122</v>
      </c>
      <c r="AU73" s="7">
        <f t="shared" si="37"/>
        <v>47.946929797313857</v>
      </c>
      <c r="AV73" s="7">
        <f t="shared" si="36"/>
        <v>-3.0530702026861434</v>
      </c>
      <c r="AW73" s="7">
        <f>AU73-Q73</f>
        <v>0.3469297973138481</v>
      </c>
      <c r="AX73" s="7">
        <f t="shared" si="33"/>
        <v>-3.089727290013343</v>
      </c>
      <c r="AY73" s="7">
        <f t="shared" si="34"/>
        <v>-4.839727290013343</v>
      </c>
      <c r="AZ73" s="7">
        <f t="shared" si="35"/>
        <v>4.2272272900133432</v>
      </c>
    </row>
    <row r="74" spans="1:52">
      <c r="A74" s="5">
        <v>67</v>
      </c>
      <c r="B74" s="6">
        <v>96.392261904761909</v>
      </c>
      <c r="C74" s="7">
        <v>21.666666666666668</v>
      </c>
      <c r="D74" s="7">
        <v>30.117311777777775</v>
      </c>
      <c r="E74" s="7">
        <v>51</v>
      </c>
      <c r="F74" s="6">
        <v>7.3777777777777764</v>
      </c>
      <c r="G74" s="7">
        <v>1.7777777777777777</v>
      </c>
      <c r="H74" s="7">
        <v>66.399999999999991</v>
      </c>
      <c r="I74" s="7">
        <v>76.422222222222231</v>
      </c>
      <c r="J74" s="7">
        <v>2.5</v>
      </c>
      <c r="K74" s="7">
        <v>2.9888888888888889</v>
      </c>
      <c r="L74" s="7">
        <v>16.777777777777779</v>
      </c>
      <c r="M74" s="8">
        <v>180.44444444444446</v>
      </c>
      <c r="N74" s="7">
        <v>64</v>
      </c>
      <c r="O74" s="7">
        <v>1.0777777777777775</v>
      </c>
      <c r="P74" s="7">
        <v>1</v>
      </c>
      <c r="Q74" s="7">
        <v>47.600000000000009</v>
      </c>
      <c r="R74" s="7">
        <v>48</v>
      </c>
      <c r="S74" s="7">
        <v>50.533333333333339</v>
      </c>
      <c r="T74" s="7">
        <f t="shared" si="28"/>
        <v>2.5333333333333385</v>
      </c>
      <c r="U74" s="8">
        <v>231</v>
      </c>
      <c r="V74" s="8">
        <v>0</v>
      </c>
      <c r="W74" s="8">
        <v>0</v>
      </c>
      <c r="X74" s="7">
        <v>25.977777777777774</v>
      </c>
      <c r="Y74" s="7">
        <v>26.555555555555557</v>
      </c>
      <c r="Z74" s="8">
        <v>550</v>
      </c>
      <c r="AA74" s="7">
        <v>50</v>
      </c>
      <c r="AB74" s="5" t="e">
        <v>#DIV/0!</v>
      </c>
      <c r="AC74" s="5" t="e">
        <v>#DIV/0!</v>
      </c>
      <c r="AD74" s="7">
        <v>28.211111111111112</v>
      </c>
      <c r="AE74" s="7">
        <v>48</v>
      </c>
      <c r="AF74" s="7">
        <v>50.444444444444443</v>
      </c>
      <c r="AG74" s="9">
        <f t="shared" si="19"/>
        <v>49.266666666666666</v>
      </c>
      <c r="AH74" s="10">
        <f t="shared" si="20"/>
        <v>1006.4708008888889</v>
      </c>
      <c r="AI74" s="11">
        <f t="shared" si="21"/>
        <v>4093.5716666666667</v>
      </c>
      <c r="AJ74" s="12">
        <f t="shared" si="22"/>
        <v>4907.5513957997127</v>
      </c>
      <c r="AK74" s="9">
        <v>50</v>
      </c>
      <c r="AL74" s="9">
        <f t="shared" si="29"/>
        <v>-0.53333333333333854</v>
      </c>
      <c r="AM74" s="13">
        <f t="shared" si="23"/>
        <v>11.55</v>
      </c>
      <c r="AN74" s="9">
        <f t="shared" si="24"/>
        <v>40.82165753012049</v>
      </c>
      <c r="AO74" s="9">
        <f t="shared" si="25"/>
        <v>25.333333333333385</v>
      </c>
      <c r="AP74" s="9">
        <f t="shared" si="30"/>
        <v>-0.53333333333333854</v>
      </c>
      <c r="AQ74" s="7">
        <f t="shared" si="31"/>
        <v>3.3999999999999915</v>
      </c>
      <c r="AR74" s="7">
        <f t="shared" si="26"/>
        <v>0.77777777777777768</v>
      </c>
      <c r="AS74" s="7">
        <f t="shared" si="32"/>
        <v>25</v>
      </c>
      <c r="AT74" s="6">
        <f t="shared" si="27"/>
        <v>4.9075513957997128</v>
      </c>
      <c r="AU74" s="7">
        <f t="shared" si="37"/>
        <v>48.064865863178113</v>
      </c>
      <c r="AV74" s="7">
        <f t="shared" si="36"/>
        <v>-2.9351341368218868</v>
      </c>
      <c r="AW74" s="7">
        <f>AU74-Q74</f>
        <v>0.46486586317810463</v>
      </c>
      <c r="AX74" s="7">
        <f t="shared" si="33"/>
        <v>-3.0781655904810918</v>
      </c>
      <c r="AY74" s="7">
        <f t="shared" si="34"/>
        <v>-4.8559433682588695</v>
      </c>
      <c r="AZ74" s="7">
        <f t="shared" si="35"/>
        <v>4.0781655904810918</v>
      </c>
    </row>
    <row r="75" spans="1:52">
      <c r="A75" s="5">
        <v>68</v>
      </c>
      <c r="B75" s="6">
        <v>97.830952380952368</v>
      </c>
      <c r="C75" s="7">
        <v>21</v>
      </c>
      <c r="D75" s="7">
        <v>29.986556444444442</v>
      </c>
      <c r="E75" s="7">
        <v>51</v>
      </c>
      <c r="F75" s="6">
        <v>7.3999999999999995</v>
      </c>
      <c r="G75" s="7">
        <v>2</v>
      </c>
      <c r="H75" s="7">
        <v>66.177777777777777</v>
      </c>
      <c r="I75" s="7">
        <v>76.566666666666663</v>
      </c>
      <c r="J75" s="7">
        <v>2.5</v>
      </c>
      <c r="K75" s="7">
        <v>2.9000000000000004</v>
      </c>
      <c r="L75" s="7">
        <v>16.888888888888889</v>
      </c>
      <c r="M75" s="8">
        <v>180</v>
      </c>
      <c r="N75" s="7">
        <v>64</v>
      </c>
      <c r="O75" s="7">
        <v>1.2999999999999998</v>
      </c>
      <c r="P75" s="7">
        <v>1.211111111111111</v>
      </c>
      <c r="Q75" s="7">
        <v>47.522222222222219</v>
      </c>
      <c r="R75" s="7">
        <v>47.888888888888893</v>
      </c>
      <c r="S75" s="7">
        <v>50.422222222222224</v>
      </c>
      <c r="T75" s="7">
        <f t="shared" si="28"/>
        <v>2.5333333333333314</v>
      </c>
      <c r="U75" s="8">
        <v>229.77777777777777</v>
      </c>
      <c r="V75" s="8">
        <v>0</v>
      </c>
      <c r="W75" s="8">
        <v>0</v>
      </c>
      <c r="X75" s="7">
        <v>26.099999999999998</v>
      </c>
      <c r="Y75" s="7">
        <v>26.12222222222222</v>
      </c>
      <c r="Z75" s="8">
        <v>548.88888888888891</v>
      </c>
      <c r="AA75" s="7">
        <v>50</v>
      </c>
      <c r="AB75" s="5" t="e">
        <v>#DIV/0!</v>
      </c>
      <c r="AC75" s="5" t="e">
        <v>#DIV/0!</v>
      </c>
      <c r="AD75" s="7">
        <v>28.1</v>
      </c>
      <c r="AE75" s="7">
        <v>47.933333333333337</v>
      </c>
      <c r="AF75" s="7">
        <v>50.377777777777773</v>
      </c>
      <c r="AG75" s="9">
        <f t="shared" si="19"/>
        <v>49.155555555555559</v>
      </c>
      <c r="AH75" s="10">
        <f t="shared" si="20"/>
        <v>1006.5312655802469</v>
      </c>
      <c r="AI75" s="11">
        <f t="shared" si="21"/>
        <v>4093.4688888888891</v>
      </c>
      <c r="AJ75" s="12">
        <f t="shared" si="22"/>
        <v>4888.3936456822266</v>
      </c>
      <c r="AK75" s="9">
        <v>50</v>
      </c>
      <c r="AL75" s="9">
        <f t="shared" si="29"/>
        <v>-0.42222222222222427</v>
      </c>
      <c r="AM75" s="13">
        <f t="shared" si="23"/>
        <v>11.488888888888889</v>
      </c>
      <c r="AN75" s="9">
        <f t="shared" si="24"/>
        <v>40.522373573573574</v>
      </c>
      <c r="AO75" s="9">
        <f t="shared" si="25"/>
        <v>25.333333333333314</v>
      </c>
      <c r="AP75" s="9">
        <f t="shared" si="30"/>
        <v>-0.42222222222222427</v>
      </c>
      <c r="AQ75" s="7">
        <f t="shared" si="31"/>
        <v>3.4777777777777814</v>
      </c>
      <c r="AR75" s="7">
        <f t="shared" si="26"/>
        <v>0.78888888888888897</v>
      </c>
      <c r="AS75" s="7">
        <f t="shared" si="32"/>
        <v>25</v>
      </c>
      <c r="AT75" s="6">
        <f t="shared" si="27"/>
        <v>4.8883936456822266</v>
      </c>
      <c r="AU75" s="7">
        <f t="shared" si="37"/>
        <v>47.882141306103563</v>
      </c>
      <c r="AV75" s="7">
        <f t="shared" si="36"/>
        <v>-3.1178586938964372</v>
      </c>
      <c r="AW75" s="7">
        <f>AU75-Q75</f>
        <v>0.35991908388134419</v>
      </c>
      <c r="AX75" s="7">
        <f t="shared" si="33"/>
        <v>-2.9857874826749367</v>
      </c>
      <c r="AY75" s="7">
        <f t="shared" si="34"/>
        <v>-4.9857874826749367</v>
      </c>
      <c r="AZ75" s="7">
        <f t="shared" si="35"/>
        <v>4.1968985937860479</v>
      </c>
    </row>
    <row r="76" spans="1:52">
      <c r="A76" s="5">
        <v>69</v>
      </c>
      <c r="B76" s="6">
        <v>99.269642857142856</v>
      </c>
      <c r="C76" s="7">
        <v>20.5</v>
      </c>
      <c r="D76" s="7">
        <v>29.910282500000001</v>
      </c>
      <c r="E76" s="7">
        <v>51</v>
      </c>
      <c r="F76" s="6">
        <v>7.45</v>
      </c>
      <c r="G76" s="7">
        <v>2</v>
      </c>
      <c r="H76" s="7">
        <v>65.812500000000014</v>
      </c>
      <c r="I76" s="7">
        <v>76.375</v>
      </c>
      <c r="J76" s="7">
        <v>2.5874999999999999</v>
      </c>
      <c r="K76" s="7">
        <v>2.85</v>
      </c>
      <c r="L76" s="7">
        <v>16.75</v>
      </c>
      <c r="M76" s="8">
        <v>182</v>
      </c>
      <c r="N76" s="7">
        <v>63.375</v>
      </c>
      <c r="O76" s="7">
        <v>1.3</v>
      </c>
      <c r="P76" s="7">
        <v>1.2625000000000002</v>
      </c>
      <c r="Q76" s="7">
        <v>47.5</v>
      </c>
      <c r="R76" s="7">
        <v>47.85</v>
      </c>
      <c r="S76" s="7">
        <v>50.374999999999993</v>
      </c>
      <c r="T76" s="7">
        <f t="shared" si="28"/>
        <v>2.5249999999999915</v>
      </c>
      <c r="U76" s="8">
        <v>227.875</v>
      </c>
      <c r="V76" s="8">
        <v>0</v>
      </c>
      <c r="W76" s="8">
        <v>0</v>
      </c>
      <c r="X76" s="7">
        <v>26.137499999999996</v>
      </c>
      <c r="Y76" s="7">
        <v>25.849999999999998</v>
      </c>
      <c r="Z76" s="8">
        <v>547.5</v>
      </c>
      <c r="AA76" s="7">
        <v>50</v>
      </c>
      <c r="AB76" s="5" t="e">
        <v>#DIV/0!</v>
      </c>
      <c r="AC76" s="5" t="e">
        <v>#DIV/0!</v>
      </c>
      <c r="AD76" s="7">
        <v>28.2</v>
      </c>
      <c r="AE76" s="7">
        <v>47.875</v>
      </c>
      <c r="AF76" s="7">
        <v>50.374999999999993</v>
      </c>
      <c r="AG76" s="9">
        <f t="shared" si="19"/>
        <v>49.112499999999997</v>
      </c>
      <c r="AH76" s="10">
        <f t="shared" si="20"/>
        <v>1006.5546770625</v>
      </c>
      <c r="AI76" s="11">
        <f t="shared" si="21"/>
        <v>4093.4290624999999</v>
      </c>
      <c r="AJ76" s="12">
        <f t="shared" si="22"/>
        <v>4889.7187544724111</v>
      </c>
      <c r="AK76" s="9">
        <v>50</v>
      </c>
      <c r="AL76" s="9">
        <f t="shared" si="29"/>
        <v>-0.37499999999999289</v>
      </c>
      <c r="AM76" s="13">
        <f t="shared" si="23"/>
        <v>11.393750000000001</v>
      </c>
      <c r="AN76" s="9">
        <f t="shared" si="24"/>
        <v>40.14803020134228</v>
      </c>
      <c r="AO76" s="9">
        <f t="shared" si="25"/>
        <v>25.249999999999915</v>
      </c>
      <c r="AP76" s="9">
        <f t="shared" si="30"/>
        <v>-0.37499999999999289</v>
      </c>
      <c r="AQ76" s="7">
        <f t="shared" si="31"/>
        <v>3.5</v>
      </c>
      <c r="AR76" s="7">
        <f t="shared" si="26"/>
        <v>0.73749999999999982</v>
      </c>
      <c r="AS76" s="7">
        <f t="shared" si="32"/>
        <v>25.875</v>
      </c>
      <c r="AT76" s="6">
        <f t="shared" si="27"/>
        <v>4.889718754472411</v>
      </c>
      <c r="AU76" s="7">
        <f t="shared" si="37"/>
        <v>47.775254300160839</v>
      </c>
      <c r="AV76" s="7">
        <f t="shared" si="36"/>
        <v>-3.2247456998391613</v>
      </c>
      <c r="AW76" s="7">
        <f>AU76-Q76</f>
        <v>0.27525430016083874</v>
      </c>
      <c r="AX76" s="7">
        <f t="shared" si="33"/>
        <v>-2.7786832572602407</v>
      </c>
      <c r="AY76" s="7">
        <f t="shared" si="34"/>
        <v>-4.7786832572602407</v>
      </c>
      <c r="AZ76" s="7">
        <f t="shared" si="35"/>
        <v>4.0411832572602409</v>
      </c>
    </row>
    <row r="77" spans="1:52">
      <c r="A77" s="5">
        <v>70</v>
      </c>
      <c r="B77" s="6">
        <v>100.70833333333333</v>
      </c>
      <c r="C77" s="7">
        <v>21.555555555555557</v>
      </c>
      <c r="D77" s="7">
        <v>29.921178777777779</v>
      </c>
      <c r="E77" s="7">
        <v>51</v>
      </c>
      <c r="F77" s="6">
        <v>7.4111111111111114</v>
      </c>
      <c r="G77" s="7">
        <v>2</v>
      </c>
      <c r="H77" s="7">
        <v>65.533333333333331</v>
      </c>
      <c r="I77" s="7">
        <v>76.133333333333354</v>
      </c>
      <c r="J77" s="7">
        <v>2.7666666666666675</v>
      </c>
      <c r="K77" s="7">
        <v>2.9444444444444442</v>
      </c>
      <c r="L77" s="7">
        <v>16.777777777777779</v>
      </c>
      <c r="M77" s="8">
        <v>181.55555555555554</v>
      </c>
      <c r="N77" s="7">
        <v>63</v>
      </c>
      <c r="O77" s="7">
        <v>1.4222222222222225</v>
      </c>
      <c r="P77" s="7">
        <v>1.3555555555555558</v>
      </c>
      <c r="Q77" s="7">
        <v>47.477777777777781</v>
      </c>
      <c r="R77" s="7">
        <v>47.777777777777779</v>
      </c>
      <c r="S77" s="7">
        <v>50.288888888888884</v>
      </c>
      <c r="T77" s="7">
        <f t="shared" si="28"/>
        <v>2.5111111111111057</v>
      </c>
      <c r="U77" s="8">
        <v>226.66666666666666</v>
      </c>
      <c r="V77" s="8">
        <v>0</v>
      </c>
      <c r="W77" s="8">
        <v>0</v>
      </c>
      <c r="X77" s="7">
        <v>26.199999999999996</v>
      </c>
      <c r="Y77" s="7">
        <v>25.644444444444442</v>
      </c>
      <c r="Z77" s="8">
        <v>548.88888888888891</v>
      </c>
      <c r="AA77" s="7">
        <v>49.911111111111104</v>
      </c>
      <c r="AB77" s="5" t="e">
        <v>#DIV/0!</v>
      </c>
      <c r="AC77" s="5" t="e">
        <v>#DIV/0!</v>
      </c>
      <c r="AD77" s="7">
        <v>28.099999999999998</v>
      </c>
      <c r="AE77" s="7">
        <v>47.822222222222223</v>
      </c>
      <c r="AF77" s="7">
        <v>50.311111111111103</v>
      </c>
      <c r="AG77" s="9">
        <f t="shared" si="19"/>
        <v>49.033333333333331</v>
      </c>
      <c r="AH77" s="10">
        <f t="shared" si="20"/>
        <v>1006.5976968888889</v>
      </c>
      <c r="AI77" s="11">
        <f t="shared" si="21"/>
        <v>4093.3558333333335</v>
      </c>
      <c r="AJ77" s="12">
        <f t="shared" si="22"/>
        <v>4845.6989699714395</v>
      </c>
      <c r="AK77" s="9">
        <v>49.911111111111104</v>
      </c>
      <c r="AL77" s="9">
        <f t="shared" si="29"/>
        <v>-0.37777777777777999</v>
      </c>
      <c r="AM77" s="13">
        <f t="shared" si="23"/>
        <v>11.333333333333332</v>
      </c>
      <c r="AN77" s="9">
        <f t="shared" si="24"/>
        <v>40.373404647676161</v>
      </c>
      <c r="AO77" s="9">
        <f t="shared" si="25"/>
        <v>25.111111111111057</v>
      </c>
      <c r="AP77" s="9">
        <f t="shared" si="30"/>
        <v>-0.37777777777777999</v>
      </c>
      <c r="AQ77" s="7">
        <f t="shared" si="31"/>
        <v>3.5222222222222186</v>
      </c>
      <c r="AR77" s="7">
        <f t="shared" si="26"/>
        <v>0.64444444444444415</v>
      </c>
      <c r="AS77" s="7">
        <f t="shared" si="32"/>
        <v>27.666666666666675</v>
      </c>
      <c r="AT77" s="6">
        <f t="shared" si="27"/>
        <v>4.8456989699714397</v>
      </c>
      <c r="AU77" s="7">
        <f t="shared" si="37"/>
        <v>47.790537353344746</v>
      </c>
      <c r="AV77" s="7">
        <f t="shared" si="36"/>
        <v>-3.209462646655254</v>
      </c>
      <c r="AW77" s="7">
        <f>AU77-Q77</f>
        <v>0.31275957556696454</v>
      </c>
      <c r="AX77" s="7">
        <f t="shared" si="33"/>
        <v>-2.9396752150578607</v>
      </c>
      <c r="AY77" s="7">
        <f t="shared" si="34"/>
        <v>-4.9396752150578607</v>
      </c>
      <c r="AZ77" s="7">
        <f t="shared" si="35"/>
        <v>4.2952307706134167</v>
      </c>
    </row>
    <row r="78" spans="1:52">
      <c r="A78" s="5">
        <v>71</v>
      </c>
      <c r="B78" s="6">
        <v>102.14702380952382</v>
      </c>
      <c r="C78" s="7">
        <v>22.375</v>
      </c>
      <c r="D78" s="7">
        <v>29.934799124999998</v>
      </c>
      <c r="E78" s="7">
        <v>51</v>
      </c>
      <c r="F78" s="6">
        <v>7.3999999999999995</v>
      </c>
      <c r="G78" s="7">
        <v>2</v>
      </c>
      <c r="H78" s="7">
        <v>65.399999999999991</v>
      </c>
      <c r="I78" s="7">
        <v>76.2</v>
      </c>
      <c r="J78" s="7">
        <v>2.7124999999999995</v>
      </c>
      <c r="K78" s="7">
        <v>3.0250000000000004</v>
      </c>
      <c r="L78" s="7">
        <v>16.875</v>
      </c>
      <c r="M78" s="8">
        <v>181</v>
      </c>
      <c r="N78" s="7">
        <v>63</v>
      </c>
      <c r="O78" s="7">
        <v>1.3</v>
      </c>
      <c r="P78" s="7">
        <v>1.2749999999999999</v>
      </c>
      <c r="Q78" s="7">
        <v>47.300000000000004</v>
      </c>
      <c r="R78" s="7">
        <v>47.76250000000001</v>
      </c>
      <c r="S78" s="7">
        <v>50.3</v>
      </c>
      <c r="T78" s="7">
        <f t="shared" si="28"/>
        <v>2.5374999999999872</v>
      </c>
      <c r="U78" s="8">
        <v>225</v>
      </c>
      <c r="V78" s="8">
        <v>0</v>
      </c>
      <c r="W78" s="8">
        <v>0</v>
      </c>
      <c r="X78" s="7">
        <v>26.137499999999996</v>
      </c>
      <c r="Y78" s="7">
        <v>25.55</v>
      </c>
      <c r="Z78" s="8">
        <v>550</v>
      </c>
      <c r="AA78" s="7">
        <v>49.899999999999991</v>
      </c>
      <c r="AB78" s="5" t="e">
        <v>#DIV/0!</v>
      </c>
      <c r="AC78" s="5" t="e">
        <v>#DIV/0!</v>
      </c>
      <c r="AD78" s="7">
        <v>28.2</v>
      </c>
      <c r="AE78" s="7">
        <v>47.750000000000007</v>
      </c>
      <c r="AF78" s="7">
        <v>50.3</v>
      </c>
      <c r="AG78" s="9">
        <f t="shared" si="19"/>
        <v>49.03125</v>
      </c>
      <c r="AH78" s="10">
        <f t="shared" si="20"/>
        <v>1006.598828515625</v>
      </c>
      <c r="AI78" s="11">
        <f t="shared" si="21"/>
        <v>4093.3539062499999</v>
      </c>
      <c r="AJ78" s="12">
        <f t="shared" si="22"/>
        <v>4914.050602382662</v>
      </c>
      <c r="AK78" s="9">
        <v>49.899999999999991</v>
      </c>
      <c r="AL78" s="9">
        <f t="shared" si="29"/>
        <v>-0.40000000000000568</v>
      </c>
      <c r="AM78" s="13">
        <f t="shared" si="23"/>
        <v>11.25</v>
      </c>
      <c r="AN78" s="9">
        <f t="shared" si="24"/>
        <v>40.452431249999997</v>
      </c>
      <c r="AO78" s="9">
        <f t="shared" si="25"/>
        <v>25.374999999999872</v>
      </c>
      <c r="AP78" s="9">
        <f t="shared" si="30"/>
        <v>-0.40000000000000568</v>
      </c>
      <c r="AQ78" s="7">
        <f t="shared" si="31"/>
        <v>3.6999999999999957</v>
      </c>
      <c r="AR78" s="7">
        <f t="shared" si="26"/>
        <v>0.72500000000000009</v>
      </c>
      <c r="AS78" s="7">
        <f t="shared" si="32"/>
        <v>27.124999999999993</v>
      </c>
      <c r="AT78" s="6">
        <f t="shared" si="27"/>
        <v>4.9140506023826616</v>
      </c>
      <c r="AU78" s="7">
        <f t="shared" si="37"/>
        <v>47.809634844229237</v>
      </c>
      <c r="AV78" s="7">
        <f t="shared" si="36"/>
        <v>-3.1903651557707633</v>
      </c>
      <c r="AW78" s="7">
        <f>AU78-Q78</f>
        <v>0.50963484422923244</v>
      </c>
      <c r="AX78" s="7">
        <f t="shared" si="33"/>
        <v>-2.9857874826749367</v>
      </c>
      <c r="AY78" s="7">
        <f t="shared" si="34"/>
        <v>-4.9857874826749367</v>
      </c>
      <c r="AZ78" s="7">
        <f t="shared" si="35"/>
        <v>4.260787482674937</v>
      </c>
    </row>
    <row r="79" spans="1:52">
      <c r="A79" s="5">
        <v>72</v>
      </c>
      <c r="B79" s="6">
        <v>103.58571428571427</v>
      </c>
      <c r="C79" s="7">
        <v>21</v>
      </c>
      <c r="D79" s="7">
        <v>29.834008555555563</v>
      </c>
      <c r="E79" s="7">
        <v>51</v>
      </c>
      <c r="F79" s="6">
        <v>7.4666666666666668</v>
      </c>
      <c r="G79" s="7">
        <v>2</v>
      </c>
      <c r="H79" s="7">
        <v>65.444444444444429</v>
      </c>
      <c r="I79" s="7">
        <v>76.466666666666654</v>
      </c>
      <c r="J79" s="7">
        <v>2.7111111111111108</v>
      </c>
      <c r="K79" s="7">
        <v>2.8888888888888888</v>
      </c>
      <c r="L79" s="7">
        <v>16.222222222222221</v>
      </c>
      <c r="M79" s="8">
        <v>181.77777777777777</v>
      </c>
      <c r="N79" s="7">
        <v>63</v>
      </c>
      <c r="O79" s="7">
        <v>1.3666666666666665</v>
      </c>
      <c r="P79" s="7">
        <v>1.3111111111111109</v>
      </c>
      <c r="Q79" s="7">
        <v>47.300000000000004</v>
      </c>
      <c r="R79" s="7">
        <v>47.699999999999996</v>
      </c>
      <c r="S79" s="7">
        <v>50.24444444444444</v>
      </c>
      <c r="T79" s="7">
        <f t="shared" si="28"/>
        <v>2.5444444444444443</v>
      </c>
      <c r="U79" s="8">
        <v>223.33333333333334</v>
      </c>
      <c r="V79" s="8">
        <v>0</v>
      </c>
      <c r="W79" s="8">
        <v>0</v>
      </c>
      <c r="X79" s="7">
        <v>26.066666666666666</v>
      </c>
      <c r="Y79" s="7">
        <v>25.488888888888891</v>
      </c>
      <c r="Z79" s="8">
        <v>550</v>
      </c>
      <c r="AA79" s="7">
        <v>49.899999999999991</v>
      </c>
      <c r="AB79" s="5" t="e">
        <v>#DIV/0!</v>
      </c>
      <c r="AC79" s="5" t="e">
        <v>#DIV/0!</v>
      </c>
      <c r="AD79" s="7">
        <v>28.1</v>
      </c>
      <c r="AE79" s="7">
        <v>47.699999999999996</v>
      </c>
      <c r="AF79" s="7">
        <v>50.288888888888884</v>
      </c>
      <c r="AG79" s="9">
        <f t="shared" si="19"/>
        <v>48.972222222222214</v>
      </c>
      <c r="AH79" s="10">
        <f t="shared" si="20"/>
        <v>1006.6308811728395</v>
      </c>
      <c r="AI79" s="11">
        <f t="shared" si="21"/>
        <v>4093.2993055555557</v>
      </c>
      <c r="AJ79" s="12">
        <f t="shared" si="22"/>
        <v>4910.1164673642315</v>
      </c>
      <c r="AK79" s="9">
        <v>49.899999999999991</v>
      </c>
      <c r="AL79" s="9">
        <f t="shared" si="29"/>
        <v>-0.34444444444444855</v>
      </c>
      <c r="AM79" s="13">
        <f t="shared" si="23"/>
        <v>11.166666666666668</v>
      </c>
      <c r="AN79" s="9">
        <f t="shared" si="24"/>
        <v>39.956261458333344</v>
      </c>
      <c r="AO79" s="9">
        <f t="shared" si="25"/>
        <v>25.444444444444443</v>
      </c>
      <c r="AP79" s="9">
        <f t="shared" si="30"/>
        <v>-0.34444444444444855</v>
      </c>
      <c r="AQ79" s="7">
        <f t="shared" si="31"/>
        <v>3.6999999999999957</v>
      </c>
      <c r="AR79" s="7">
        <f t="shared" si="26"/>
        <v>0.68888888888888911</v>
      </c>
      <c r="AS79" s="7">
        <f t="shared" si="32"/>
        <v>27.111111111111107</v>
      </c>
      <c r="AT79" s="6">
        <f t="shared" si="27"/>
        <v>4.9101164673642312</v>
      </c>
      <c r="AU79" s="7">
        <f t="shared" si="37"/>
        <v>47.668146728426962</v>
      </c>
      <c r="AV79" s="7">
        <f t="shared" si="36"/>
        <v>-3.3318532715730385</v>
      </c>
      <c r="AW79" s="7">
        <f>AU79-Q79</f>
        <v>0.36814672842695728</v>
      </c>
      <c r="AX79" s="7">
        <f t="shared" si="33"/>
        <v>-2.7098767087979354</v>
      </c>
      <c r="AY79" s="7">
        <f t="shared" si="34"/>
        <v>-4.7098767087979354</v>
      </c>
      <c r="AZ79" s="7">
        <f t="shared" si="35"/>
        <v>4.0209878199090463</v>
      </c>
    </row>
    <row r="80" spans="1:52">
      <c r="A80" s="5">
        <v>73</v>
      </c>
      <c r="B80" s="6">
        <v>105.02440476190475</v>
      </c>
      <c r="C80" s="7">
        <v>22</v>
      </c>
      <c r="D80" s="7">
        <v>29.855801111111109</v>
      </c>
      <c r="E80" s="7">
        <v>51</v>
      </c>
      <c r="F80" s="6">
        <v>7.4555555555555548</v>
      </c>
      <c r="G80" s="7">
        <v>2</v>
      </c>
      <c r="H80" s="7">
        <v>65.24444444444444</v>
      </c>
      <c r="I80" s="7">
        <v>76.244444444444454</v>
      </c>
      <c r="J80" s="7">
        <v>2.822222222222222</v>
      </c>
      <c r="K80" s="7">
        <v>3</v>
      </c>
      <c r="L80" s="7">
        <v>16.444444444444443</v>
      </c>
      <c r="M80" s="8">
        <v>181.55555555555554</v>
      </c>
      <c r="N80" s="7">
        <v>63</v>
      </c>
      <c r="O80" s="7">
        <v>1.4666666666666666</v>
      </c>
      <c r="P80" s="7">
        <v>1.3777777777777775</v>
      </c>
      <c r="Q80" s="7">
        <v>47.300000000000004</v>
      </c>
      <c r="R80" s="7">
        <v>47.699999999999996</v>
      </c>
      <c r="S80" s="7">
        <v>50.199999999999996</v>
      </c>
      <c r="T80" s="7">
        <f t="shared" si="28"/>
        <v>2.5</v>
      </c>
      <c r="U80" s="8">
        <v>222.55555555555554</v>
      </c>
      <c r="V80" s="8">
        <v>0</v>
      </c>
      <c r="W80" s="8">
        <v>0</v>
      </c>
      <c r="X80" s="7">
        <v>26</v>
      </c>
      <c r="Y80" s="7">
        <v>25.400000000000002</v>
      </c>
      <c r="Z80" s="8">
        <v>550</v>
      </c>
      <c r="AA80" s="7">
        <v>49.877777777777773</v>
      </c>
      <c r="AB80" s="5" t="e">
        <v>#DIV/0!</v>
      </c>
      <c r="AC80" s="5" t="e">
        <v>#DIV/0!</v>
      </c>
      <c r="AD80" s="7">
        <v>28.099999999999998</v>
      </c>
      <c r="AE80" s="7">
        <v>47.699999999999996</v>
      </c>
      <c r="AF80" s="7">
        <v>50.199999999999996</v>
      </c>
      <c r="AG80" s="9">
        <f t="shared" si="19"/>
        <v>48.949999999999996</v>
      </c>
      <c r="AH80" s="10">
        <f t="shared" si="20"/>
        <v>1006.6429430000001</v>
      </c>
      <c r="AI80" s="11">
        <f t="shared" si="21"/>
        <v>4093.2787499999999</v>
      </c>
      <c r="AJ80" s="12">
        <f t="shared" si="22"/>
        <v>4824.3838210201684</v>
      </c>
      <c r="AK80" s="9">
        <v>49.877777777777773</v>
      </c>
      <c r="AL80" s="9">
        <f t="shared" si="29"/>
        <v>-0.32222222222222285</v>
      </c>
      <c r="AM80" s="13">
        <f t="shared" si="23"/>
        <v>11.127777777777776</v>
      </c>
      <c r="AN80" s="9">
        <f t="shared" si="24"/>
        <v>40.04503874813711</v>
      </c>
      <c r="AO80" s="9">
        <f t="shared" si="25"/>
        <v>25</v>
      </c>
      <c r="AP80" s="9">
        <f t="shared" si="30"/>
        <v>-0.32222222222222285</v>
      </c>
      <c r="AQ80" s="7">
        <f t="shared" si="31"/>
        <v>3.6999999999999957</v>
      </c>
      <c r="AR80" s="7">
        <f t="shared" si="26"/>
        <v>0.62222222222222245</v>
      </c>
      <c r="AS80" s="7">
        <f t="shared" si="32"/>
        <v>28.222222222222221</v>
      </c>
      <c r="AT80" s="6">
        <f t="shared" si="27"/>
        <v>4.8243838210201684</v>
      </c>
      <c r="AU80" s="7">
        <f t="shared" si="37"/>
        <v>47.698771456383497</v>
      </c>
      <c r="AV80" s="7">
        <f t="shared" si="36"/>
        <v>-3.301228543616503</v>
      </c>
      <c r="AW80" s="7">
        <f>AU80-Q80</f>
        <v>0.39877145638349276</v>
      </c>
      <c r="AX80" s="7">
        <f t="shared" si="33"/>
        <v>-2.7557351155783465</v>
      </c>
      <c r="AY80" s="7">
        <f t="shared" si="34"/>
        <v>-4.7557351155783465</v>
      </c>
      <c r="AZ80" s="7">
        <f t="shared" si="35"/>
        <v>4.1335128933561238</v>
      </c>
    </row>
    <row r="81" spans="1:52">
      <c r="A81" s="5">
        <v>74</v>
      </c>
      <c r="B81" s="6">
        <v>106.46309523809524</v>
      </c>
      <c r="C81" s="7">
        <v>22</v>
      </c>
      <c r="D81" s="7">
        <v>29.824474312500001</v>
      </c>
      <c r="E81" s="7">
        <v>51</v>
      </c>
      <c r="F81" s="6">
        <v>7.5</v>
      </c>
      <c r="G81" s="7">
        <v>2</v>
      </c>
      <c r="H81" s="7">
        <v>65.399999999999991</v>
      </c>
      <c r="I81" s="7">
        <v>76.375</v>
      </c>
      <c r="J81" s="7">
        <v>2.9874999999999998</v>
      </c>
      <c r="K81" s="7">
        <v>3</v>
      </c>
      <c r="L81" s="7">
        <v>16.5</v>
      </c>
      <c r="M81" s="8">
        <v>180</v>
      </c>
      <c r="N81" s="7">
        <v>63</v>
      </c>
      <c r="O81" s="7">
        <v>1.5375000000000001</v>
      </c>
      <c r="P81" s="7">
        <v>1.4625000000000001</v>
      </c>
      <c r="Q81" s="7">
        <v>47.300000000000004</v>
      </c>
      <c r="R81" s="7">
        <v>47.662500000000009</v>
      </c>
      <c r="S81" s="7">
        <v>50.199999999999996</v>
      </c>
      <c r="T81" s="7">
        <f t="shared" si="28"/>
        <v>2.5374999999999872</v>
      </c>
      <c r="U81" s="8">
        <v>222.375</v>
      </c>
      <c r="V81" s="8">
        <v>0</v>
      </c>
      <c r="W81" s="8">
        <v>0</v>
      </c>
      <c r="X81" s="7">
        <v>25.975000000000001</v>
      </c>
      <c r="Y81" s="7">
        <v>25.400000000000002</v>
      </c>
      <c r="Z81" s="8">
        <v>548.75</v>
      </c>
      <c r="AA81" s="7">
        <v>49.800000000000004</v>
      </c>
      <c r="AB81" s="5" t="e">
        <v>#DIV/0!</v>
      </c>
      <c r="AC81" s="5" t="e">
        <v>#DIV/0!</v>
      </c>
      <c r="AD81" s="7">
        <v>28.099999999999998</v>
      </c>
      <c r="AE81" s="7">
        <v>47.6875</v>
      </c>
      <c r="AF81" s="7">
        <v>50.199999999999996</v>
      </c>
      <c r="AG81" s="9">
        <f t="shared" si="19"/>
        <v>48.931250000000006</v>
      </c>
      <c r="AH81" s="10">
        <f t="shared" si="20"/>
        <v>1006.653118015625</v>
      </c>
      <c r="AI81" s="11">
        <f t="shared" si="21"/>
        <v>4093.2614062500002</v>
      </c>
      <c r="AJ81" s="12">
        <f t="shared" si="22"/>
        <v>4896.7783256725133</v>
      </c>
      <c r="AK81" s="9">
        <v>49.800000000000004</v>
      </c>
      <c r="AL81" s="9">
        <f t="shared" si="29"/>
        <v>-0.39999999999999147</v>
      </c>
      <c r="AM81" s="13">
        <f t="shared" si="23"/>
        <v>11.11875</v>
      </c>
      <c r="AN81" s="9">
        <f t="shared" si="24"/>
        <v>39.765965750000007</v>
      </c>
      <c r="AO81" s="9">
        <f t="shared" si="25"/>
        <v>25.374999999999872</v>
      </c>
      <c r="AP81" s="9">
        <f t="shared" si="30"/>
        <v>-0.39999999999999147</v>
      </c>
      <c r="AQ81" s="7">
        <f t="shared" si="31"/>
        <v>3.6999999999999957</v>
      </c>
      <c r="AR81" s="7">
        <f t="shared" si="26"/>
        <v>0.53749999999999987</v>
      </c>
      <c r="AS81" s="7">
        <f t="shared" si="32"/>
        <v>29.875</v>
      </c>
      <c r="AT81" s="6">
        <f t="shared" si="27"/>
        <v>4.8967783256725133</v>
      </c>
      <c r="AU81" s="7">
        <f t="shared" si="37"/>
        <v>47.654742723945304</v>
      </c>
      <c r="AV81" s="7">
        <f t="shared" si="36"/>
        <v>-3.3452572760546957</v>
      </c>
      <c r="AW81" s="7">
        <f>AU81-Q81</f>
        <v>0.35474272394530004</v>
      </c>
      <c r="AX81" s="7">
        <f t="shared" si="33"/>
        <v>-2.5726033901372887</v>
      </c>
      <c r="AY81" s="7">
        <f t="shared" si="34"/>
        <v>-4.5726033901372887</v>
      </c>
      <c r="AZ81" s="7">
        <f t="shared" si="35"/>
        <v>4.035103390137289</v>
      </c>
    </row>
    <row r="82" spans="1:52">
      <c r="A82" s="5">
        <v>75</v>
      </c>
      <c r="B82" s="6">
        <v>107.90178571428571</v>
      </c>
      <c r="C82" s="7">
        <v>23</v>
      </c>
      <c r="D82" s="7">
        <v>29.768630888888897</v>
      </c>
      <c r="E82" s="7">
        <v>51</v>
      </c>
      <c r="F82" s="6">
        <v>7.5</v>
      </c>
      <c r="G82" s="7">
        <v>2</v>
      </c>
      <c r="H82" s="7">
        <v>65.26666666666668</v>
      </c>
      <c r="I82" s="7">
        <v>76.48888888888888</v>
      </c>
      <c r="J82" s="7">
        <v>3</v>
      </c>
      <c r="K82" s="7">
        <v>3.0777777777777775</v>
      </c>
      <c r="L82" s="7">
        <v>16.333333333333332</v>
      </c>
      <c r="M82" s="8">
        <v>180</v>
      </c>
      <c r="N82" s="7">
        <v>63</v>
      </c>
      <c r="O82" s="7">
        <v>1.5444444444444445</v>
      </c>
      <c r="P82" s="7">
        <v>1.4111111111111112</v>
      </c>
      <c r="Q82" s="7">
        <v>47.211111111111101</v>
      </c>
      <c r="R82" s="7">
        <v>47.56666666666667</v>
      </c>
      <c r="S82" s="7">
        <v>50.044444444444444</v>
      </c>
      <c r="T82" s="7">
        <f t="shared" si="28"/>
        <v>2.4777777777777743</v>
      </c>
      <c r="U82" s="8">
        <v>219.77777777777777</v>
      </c>
      <c r="V82" s="8">
        <v>0</v>
      </c>
      <c r="W82" s="8">
        <v>0</v>
      </c>
      <c r="X82" s="7">
        <v>25.800000000000004</v>
      </c>
      <c r="Y82" s="7">
        <v>25.400000000000002</v>
      </c>
      <c r="Z82" s="8">
        <v>547.77777777777783</v>
      </c>
      <c r="AA82" s="7">
        <v>49.800000000000004</v>
      </c>
      <c r="AB82" s="5" t="e">
        <v>#DIV/0!</v>
      </c>
      <c r="AC82" s="5" t="e">
        <v>#DIV/0!</v>
      </c>
      <c r="AD82" s="7">
        <v>28.055555555555557</v>
      </c>
      <c r="AE82" s="7">
        <v>47.577777777777783</v>
      </c>
      <c r="AF82" s="7">
        <v>50.06666666666667</v>
      </c>
      <c r="AG82" s="9">
        <f t="shared" si="19"/>
        <v>48.805555555555557</v>
      </c>
      <c r="AH82" s="10">
        <f t="shared" si="20"/>
        <v>1006.7212774691358</v>
      </c>
      <c r="AI82" s="11">
        <f t="shared" si="21"/>
        <v>4093.1451388888891</v>
      </c>
      <c r="AJ82" s="12">
        <f t="shared" si="22"/>
        <v>4774.1533906619879</v>
      </c>
      <c r="AK82" s="9">
        <v>49.800000000000004</v>
      </c>
      <c r="AL82" s="9">
        <f t="shared" si="29"/>
        <v>-0.24444444444444002</v>
      </c>
      <c r="AM82" s="13">
        <f t="shared" si="23"/>
        <v>10.988888888888889</v>
      </c>
      <c r="AN82" s="9">
        <f t="shared" si="24"/>
        <v>39.69150785185186</v>
      </c>
      <c r="AO82" s="9">
        <f t="shared" si="25"/>
        <v>24.777777777777743</v>
      </c>
      <c r="AP82" s="9">
        <f t="shared" si="30"/>
        <v>-0.24444444444444002</v>
      </c>
      <c r="AQ82" s="7">
        <f t="shared" si="31"/>
        <v>3.7888888888888985</v>
      </c>
      <c r="AR82" s="7">
        <f t="shared" si="26"/>
        <v>0.5888888888888888</v>
      </c>
      <c r="AS82" s="7">
        <f t="shared" si="32"/>
        <v>30</v>
      </c>
      <c r="AT82" s="6">
        <f t="shared" si="27"/>
        <v>4.7741533906619882</v>
      </c>
      <c r="AU82" s="7">
        <f t="shared" si="37"/>
        <v>47.576163931924242</v>
      </c>
      <c r="AV82" s="7">
        <f t="shared" si="36"/>
        <v>-3.423836068075758</v>
      </c>
      <c r="AW82" s="7">
        <f>AU82-Q82</f>
        <v>0.3650528208131405</v>
      </c>
      <c r="AX82" s="7">
        <f t="shared" si="33"/>
        <v>-2.5726033901372887</v>
      </c>
      <c r="AY82" s="7">
        <f t="shared" si="34"/>
        <v>-4.5726033901372887</v>
      </c>
      <c r="AZ82" s="7">
        <f t="shared" si="35"/>
        <v>3.9837145012484001</v>
      </c>
    </row>
    <row r="83" spans="1:52">
      <c r="A83" s="5">
        <v>76</v>
      </c>
      <c r="B83" s="6">
        <v>109.3404761904762</v>
      </c>
      <c r="C83" s="7">
        <v>22.666666666666668</v>
      </c>
      <c r="D83" s="7">
        <v>29.670564388888891</v>
      </c>
      <c r="E83" s="7">
        <v>50.777777777777779</v>
      </c>
      <c r="F83" s="6">
        <v>7.5</v>
      </c>
      <c r="G83" s="7">
        <v>2</v>
      </c>
      <c r="H83" s="7">
        <v>65.311111111111103</v>
      </c>
      <c r="I83" s="7">
        <v>76.699999999999989</v>
      </c>
      <c r="J83" s="7">
        <v>3.0222222222222226</v>
      </c>
      <c r="K83" s="7">
        <v>2.9999999999999996</v>
      </c>
      <c r="L83" s="7">
        <v>16.222222222222221</v>
      </c>
      <c r="M83" s="8">
        <v>180</v>
      </c>
      <c r="N83" s="7">
        <v>63</v>
      </c>
      <c r="O83" s="7">
        <v>1.5111111111111111</v>
      </c>
      <c r="P83" s="7">
        <v>1.4000000000000001</v>
      </c>
      <c r="Q83" s="7">
        <v>47.166666666666671</v>
      </c>
      <c r="R83" s="7">
        <v>47.488888888888894</v>
      </c>
      <c r="S83" s="7">
        <v>49.977777777777789</v>
      </c>
      <c r="T83" s="7">
        <f t="shared" si="28"/>
        <v>2.4888888888888943</v>
      </c>
      <c r="U83" s="8">
        <v>217.88888888888889</v>
      </c>
      <c r="V83" s="8">
        <v>0</v>
      </c>
      <c r="W83" s="8">
        <v>0</v>
      </c>
      <c r="X83" s="7">
        <v>25.711111111111105</v>
      </c>
      <c r="Y83" s="7">
        <v>25.400000000000002</v>
      </c>
      <c r="Z83" s="8">
        <v>548.88888888888891</v>
      </c>
      <c r="AA83" s="7">
        <v>49.800000000000004</v>
      </c>
      <c r="AB83" s="5" t="e">
        <v>#DIV/0!</v>
      </c>
      <c r="AC83" s="5" t="e">
        <v>#DIV/0!</v>
      </c>
      <c r="AD83" s="7">
        <v>28.055555555555554</v>
      </c>
      <c r="AE83" s="7">
        <v>47.477777777777781</v>
      </c>
      <c r="AF83" s="7">
        <v>50.022222222222219</v>
      </c>
      <c r="AG83" s="9">
        <f t="shared" si="19"/>
        <v>48.733333333333341</v>
      </c>
      <c r="AH83" s="10">
        <f t="shared" si="20"/>
        <v>1006.7604008888889</v>
      </c>
      <c r="AI83" s="11">
        <f t="shared" si="21"/>
        <v>4093.0783333333334</v>
      </c>
      <c r="AJ83" s="12">
        <f t="shared" si="22"/>
        <v>4795.6702434593653</v>
      </c>
      <c r="AK83" s="9">
        <v>49.800000000000004</v>
      </c>
      <c r="AL83" s="9">
        <f t="shared" si="29"/>
        <v>-0.17777777777778425</v>
      </c>
      <c r="AM83" s="13">
        <f t="shared" si="23"/>
        <v>10.894444444444444</v>
      </c>
      <c r="AN83" s="9">
        <f t="shared" si="24"/>
        <v>39.56075251851852</v>
      </c>
      <c r="AO83" s="9">
        <f t="shared" si="25"/>
        <v>24.888888888888943</v>
      </c>
      <c r="AP83" s="9">
        <f t="shared" si="30"/>
        <v>-0.17777777777778425</v>
      </c>
      <c r="AQ83" s="7">
        <f t="shared" si="31"/>
        <v>3.6111111111111072</v>
      </c>
      <c r="AR83" s="7">
        <f t="shared" si="26"/>
        <v>0.59999999999999987</v>
      </c>
      <c r="AS83" s="7">
        <f t="shared" si="32"/>
        <v>30.222222222222225</v>
      </c>
      <c r="AT83" s="6">
        <f t="shared" si="27"/>
        <v>4.795670243459365</v>
      </c>
      <c r="AU83" s="7">
        <f t="shared" si="37"/>
        <v>47.437883145325685</v>
      </c>
      <c r="AV83" s="7">
        <f t="shared" si="36"/>
        <v>-3.3398946324520935</v>
      </c>
      <c r="AW83" s="7">
        <f>AU83-Q83</f>
        <v>0.27121647865901366</v>
      </c>
      <c r="AX83" s="7">
        <f t="shared" si="33"/>
        <v>-2.5726033901372887</v>
      </c>
      <c r="AY83" s="7">
        <f t="shared" si="34"/>
        <v>-4.5726033901372887</v>
      </c>
      <c r="AZ83" s="7">
        <f t="shared" si="35"/>
        <v>3.972603390137289</v>
      </c>
    </row>
    <row r="84" spans="1:52">
      <c r="A84" s="5">
        <v>77</v>
      </c>
      <c r="B84" s="6">
        <v>110.77916666666665</v>
      </c>
      <c r="C84" s="7">
        <v>24</v>
      </c>
      <c r="D84" s="7">
        <v>29.665116249999997</v>
      </c>
      <c r="E84" s="7">
        <v>51</v>
      </c>
      <c r="F84" s="6">
        <v>7.4499999999999993</v>
      </c>
      <c r="G84" s="7">
        <v>2</v>
      </c>
      <c r="H84" s="7">
        <v>65.224999999999994</v>
      </c>
      <c r="I84" s="7">
        <v>76.774999999999991</v>
      </c>
      <c r="J84" s="7">
        <v>3.1000000000000005</v>
      </c>
      <c r="K84" s="7">
        <v>3.1125000000000003</v>
      </c>
      <c r="L84" s="7">
        <v>16</v>
      </c>
      <c r="M84" s="8">
        <v>180</v>
      </c>
      <c r="N84" s="7">
        <v>63</v>
      </c>
      <c r="O84" s="7">
        <v>1.4375000000000002</v>
      </c>
      <c r="P84" s="7">
        <v>1.3750000000000002</v>
      </c>
      <c r="Q84" s="7">
        <v>47.100000000000009</v>
      </c>
      <c r="R84" s="7">
        <v>47.425000000000004</v>
      </c>
      <c r="S84" s="7">
        <v>49.924999999999997</v>
      </c>
      <c r="T84" s="7">
        <f t="shared" si="28"/>
        <v>2.4999999999999929</v>
      </c>
      <c r="U84" s="8">
        <v>218.375</v>
      </c>
      <c r="V84" s="8">
        <v>0</v>
      </c>
      <c r="W84" s="8">
        <v>0</v>
      </c>
      <c r="X84" s="7">
        <v>25.699999999999996</v>
      </c>
      <c r="Y84" s="7">
        <v>25.400000000000002</v>
      </c>
      <c r="Z84" s="8">
        <v>548.75</v>
      </c>
      <c r="AA84" s="7">
        <v>49.712499999999991</v>
      </c>
      <c r="AB84" s="5" t="e">
        <v>#DIV/0!</v>
      </c>
      <c r="AC84" s="5" t="e">
        <v>#DIV/0!</v>
      </c>
      <c r="AD84" s="7">
        <v>28.025000000000002</v>
      </c>
      <c r="AE84" s="7">
        <v>47.475000000000001</v>
      </c>
      <c r="AF84" s="7">
        <v>49.875</v>
      </c>
      <c r="AG84" s="9">
        <f t="shared" si="19"/>
        <v>48.674999999999997</v>
      </c>
      <c r="AH84" s="10">
        <f t="shared" si="20"/>
        <v>1006.7919792499999</v>
      </c>
      <c r="AI84" s="11">
        <f t="shared" si="21"/>
        <v>4093.024375</v>
      </c>
      <c r="AJ84" s="12">
        <f t="shared" si="22"/>
        <v>4811.9206553451313</v>
      </c>
      <c r="AK84" s="9">
        <v>49.712499999999991</v>
      </c>
      <c r="AL84" s="9">
        <f t="shared" si="29"/>
        <v>-0.21250000000000568</v>
      </c>
      <c r="AM84" s="13">
        <f t="shared" si="23"/>
        <v>10.918749999999999</v>
      </c>
      <c r="AN84" s="9">
        <f t="shared" si="24"/>
        <v>39.818947986577186</v>
      </c>
      <c r="AO84" s="9">
        <f t="shared" si="25"/>
        <v>24.999999999999929</v>
      </c>
      <c r="AP84" s="9">
        <f t="shared" si="30"/>
        <v>-0.21250000000000568</v>
      </c>
      <c r="AQ84" s="7">
        <f t="shared" si="31"/>
        <v>3.8999999999999915</v>
      </c>
      <c r="AR84" s="7">
        <f t="shared" si="26"/>
        <v>0.62499999999999978</v>
      </c>
      <c r="AS84" s="7">
        <f t="shared" si="32"/>
        <v>31.000000000000007</v>
      </c>
      <c r="AT84" s="6">
        <f t="shared" si="27"/>
        <v>4.8119206553451317</v>
      </c>
      <c r="AU84" s="7">
        <f t="shared" si="37"/>
        <v>47.430190055863136</v>
      </c>
      <c r="AV84" s="7">
        <f t="shared" si="36"/>
        <v>-3.569809944136864</v>
      </c>
      <c r="AW84" s="7">
        <f>AU84-Q84</f>
        <v>0.33019005586312744</v>
      </c>
      <c r="AX84" s="7">
        <f t="shared" si="33"/>
        <v>-2.7786832572602407</v>
      </c>
      <c r="AY84" s="7">
        <f t="shared" si="34"/>
        <v>-4.7786832572602407</v>
      </c>
      <c r="AZ84" s="7">
        <f t="shared" si="35"/>
        <v>4.1536832572602407</v>
      </c>
    </row>
    <row r="85" spans="1:52">
      <c r="A85" s="5">
        <v>78</v>
      </c>
      <c r="B85" s="6">
        <v>112.21785714285713</v>
      </c>
      <c r="C85" s="7">
        <v>24.111111111111111</v>
      </c>
      <c r="D85" s="7">
        <v>29.605186722222221</v>
      </c>
      <c r="E85" s="7">
        <v>50.777777777777779</v>
      </c>
      <c r="F85" s="6">
        <v>7.4444444444444446</v>
      </c>
      <c r="G85" s="7">
        <v>2</v>
      </c>
      <c r="H85" s="7">
        <v>65.355555555555554</v>
      </c>
      <c r="I85" s="7">
        <v>77.033333333333346</v>
      </c>
      <c r="J85" s="7">
        <v>3.0666666666666669</v>
      </c>
      <c r="K85" s="7">
        <v>3.1111111111111116</v>
      </c>
      <c r="L85" s="7">
        <v>16.111111111111111</v>
      </c>
      <c r="M85" s="8">
        <v>180.88888888888889</v>
      </c>
      <c r="N85" s="7">
        <v>63</v>
      </c>
      <c r="O85" s="7">
        <v>1.4111111111111112</v>
      </c>
      <c r="P85" s="7">
        <v>1.3111111111111111</v>
      </c>
      <c r="Q85" s="7">
        <v>47.044444444444444</v>
      </c>
      <c r="R85" s="7">
        <v>47.266666666666673</v>
      </c>
      <c r="S85" s="7">
        <v>49.800000000000004</v>
      </c>
      <c r="T85" s="7">
        <f t="shared" si="28"/>
        <v>2.5333333333333314</v>
      </c>
      <c r="U85" s="8">
        <v>216</v>
      </c>
      <c r="V85" s="8">
        <v>0</v>
      </c>
      <c r="W85" s="8">
        <v>0</v>
      </c>
      <c r="X85" s="7">
        <v>25.62222222222222</v>
      </c>
      <c r="Y85" s="7">
        <v>25.400000000000002</v>
      </c>
      <c r="Z85" s="8">
        <v>550</v>
      </c>
      <c r="AA85" s="7">
        <v>49.744444444444447</v>
      </c>
      <c r="AB85" s="5" t="e">
        <v>#DIV/0!</v>
      </c>
      <c r="AC85" s="5" t="e">
        <v>#DIV/0!</v>
      </c>
      <c r="AD85" s="7">
        <v>27.988888888888891</v>
      </c>
      <c r="AE85" s="7">
        <v>47.322222222222223</v>
      </c>
      <c r="AF85" s="7">
        <v>49.822222222222223</v>
      </c>
      <c r="AG85" s="9">
        <f t="shared" si="19"/>
        <v>48.533333333333339</v>
      </c>
      <c r="AH85" s="10">
        <f t="shared" si="20"/>
        <v>1006.8685902222222</v>
      </c>
      <c r="AI85" s="11">
        <f t="shared" si="21"/>
        <v>4092.8933333333334</v>
      </c>
      <c r="AJ85" s="12">
        <f t="shared" si="22"/>
        <v>4870.0112529459802</v>
      </c>
      <c r="AK85" s="9">
        <v>49.744444444444447</v>
      </c>
      <c r="AL85" s="9">
        <f t="shared" si="29"/>
        <v>-5.5555555555557135E-2</v>
      </c>
      <c r="AM85" s="13">
        <f t="shared" si="23"/>
        <v>10.8</v>
      </c>
      <c r="AN85" s="9">
        <f t="shared" si="24"/>
        <v>39.768161268656712</v>
      </c>
      <c r="AO85" s="9">
        <f t="shared" si="25"/>
        <v>25.333333333333314</v>
      </c>
      <c r="AP85" s="9">
        <f t="shared" si="30"/>
        <v>-5.5555555555557135E-2</v>
      </c>
      <c r="AQ85" s="7">
        <f t="shared" si="31"/>
        <v>3.7333333333333343</v>
      </c>
      <c r="AR85" s="7">
        <f t="shared" si="26"/>
        <v>0.68888888888888888</v>
      </c>
      <c r="AS85" s="7">
        <f t="shared" si="32"/>
        <v>30.666666666666668</v>
      </c>
      <c r="AT85" s="6">
        <f t="shared" si="27"/>
        <v>4.8700112529459805</v>
      </c>
      <c r="AU85" s="7">
        <f t="shared" si="37"/>
        <v>47.345490633004431</v>
      </c>
      <c r="AV85" s="7">
        <f t="shared" si="36"/>
        <v>-3.4322871447733476</v>
      </c>
      <c r="AW85" s="7">
        <f>AU85-Q85</f>
        <v>0.30104618855998666</v>
      </c>
      <c r="AX85" s="7">
        <f t="shared" si="33"/>
        <v>-2.8016440451424387</v>
      </c>
      <c r="AY85" s="7">
        <f t="shared" si="34"/>
        <v>-4.8016440451424387</v>
      </c>
      <c r="AZ85" s="7">
        <f t="shared" si="35"/>
        <v>4.1127551562535496</v>
      </c>
    </row>
    <row r="86" spans="1:52">
      <c r="A86" s="5">
        <v>79</v>
      </c>
      <c r="B86" s="6">
        <v>113.65654761904761</v>
      </c>
      <c r="C86" s="7">
        <v>26</v>
      </c>
      <c r="D86" s="7">
        <v>29.583394166666661</v>
      </c>
      <c r="E86" s="7">
        <v>50.666666666666664</v>
      </c>
      <c r="F86" s="6">
        <v>7.3999999999999995</v>
      </c>
      <c r="G86" s="7">
        <v>2</v>
      </c>
      <c r="H86" s="7">
        <v>65.6111111111111</v>
      </c>
      <c r="I86" s="7">
        <v>77.23333333333332</v>
      </c>
      <c r="J86" s="7">
        <v>3.1000000000000005</v>
      </c>
      <c r="K86" s="7">
        <v>3.3000000000000003</v>
      </c>
      <c r="L86" s="7">
        <v>16</v>
      </c>
      <c r="M86" s="8">
        <v>182</v>
      </c>
      <c r="N86" s="7">
        <v>63</v>
      </c>
      <c r="O86" s="7">
        <v>1.3444444444444443</v>
      </c>
      <c r="P86" s="7">
        <v>1.1777777777777778</v>
      </c>
      <c r="Q86" s="7">
        <v>46.955555555555556</v>
      </c>
      <c r="R86" s="7">
        <v>47.133333333333347</v>
      </c>
      <c r="S86" s="7">
        <v>49.800000000000004</v>
      </c>
      <c r="T86" s="7">
        <f t="shared" si="28"/>
        <v>2.6666666666666572</v>
      </c>
      <c r="U86" s="8">
        <v>213</v>
      </c>
      <c r="V86" s="8">
        <v>0</v>
      </c>
      <c r="W86" s="8">
        <v>0</v>
      </c>
      <c r="X86" s="7">
        <v>25.599999999999998</v>
      </c>
      <c r="Y86" s="7">
        <v>25.400000000000002</v>
      </c>
      <c r="Z86" s="8">
        <v>551.11111111111109</v>
      </c>
      <c r="AA86" s="7">
        <v>49.699999999999996</v>
      </c>
      <c r="AB86" s="5" t="e">
        <v>#DIV/0!</v>
      </c>
      <c r="AC86" s="5" t="e">
        <v>#DIV/0!</v>
      </c>
      <c r="AD86" s="7">
        <v>28.099999999999998</v>
      </c>
      <c r="AE86" s="7">
        <v>47.144444444444453</v>
      </c>
      <c r="AF86" s="7">
        <v>49.800000000000004</v>
      </c>
      <c r="AG86" s="9">
        <f t="shared" si="19"/>
        <v>48.466666666666676</v>
      </c>
      <c r="AH86" s="10">
        <f t="shared" si="20"/>
        <v>1006.9046035555556</v>
      </c>
      <c r="AI86" s="11">
        <f t="shared" si="21"/>
        <v>4092.8316666666665</v>
      </c>
      <c r="AJ86" s="12">
        <f t="shared" si="22"/>
        <v>5146.7848183788219</v>
      </c>
      <c r="AK86" s="9">
        <v>49.699999999999996</v>
      </c>
      <c r="AL86" s="9">
        <f t="shared" si="29"/>
        <v>-0.10000000000000853</v>
      </c>
      <c r="AM86" s="13">
        <f t="shared" si="23"/>
        <v>10.65</v>
      </c>
      <c r="AN86" s="9">
        <f t="shared" si="24"/>
        <v>39.977559684684678</v>
      </c>
      <c r="AO86" s="9">
        <f t="shared" si="25"/>
        <v>26.666666666666572</v>
      </c>
      <c r="AP86" s="9">
        <f t="shared" si="30"/>
        <v>-0.10000000000000853</v>
      </c>
      <c r="AQ86" s="7">
        <f t="shared" si="31"/>
        <v>3.7111111111111086</v>
      </c>
      <c r="AR86" s="7">
        <f t="shared" si="26"/>
        <v>0.82222222222222219</v>
      </c>
      <c r="AS86" s="7">
        <f t="shared" si="32"/>
        <v>31.000000000000007</v>
      </c>
      <c r="AT86" s="6">
        <f t="shared" si="27"/>
        <v>5.1467848183788218</v>
      </c>
      <c r="AU86" s="7">
        <f t="shared" si="37"/>
        <v>47.314656493205206</v>
      </c>
      <c r="AV86" s="7">
        <f t="shared" si="36"/>
        <v>-3.3520101734614585</v>
      </c>
      <c r="AW86" s="7">
        <f>AU86-Q86</f>
        <v>0.35910093764965012</v>
      </c>
      <c r="AX86" s="7">
        <f t="shared" si="33"/>
        <v>-2.9857874826749367</v>
      </c>
      <c r="AY86" s="7">
        <f t="shared" si="34"/>
        <v>-4.9857874826749367</v>
      </c>
      <c r="AZ86" s="7">
        <f t="shared" si="35"/>
        <v>4.1635652604527147</v>
      </c>
    </row>
    <row r="87" spans="1:52">
      <c r="A87" s="5">
        <v>80</v>
      </c>
      <c r="B87" s="6">
        <v>115.0952380952381</v>
      </c>
      <c r="C87" s="7">
        <v>26</v>
      </c>
      <c r="D87" s="7">
        <v>29.567049749999995</v>
      </c>
      <c r="E87" s="7">
        <v>50.625</v>
      </c>
      <c r="F87" s="6">
        <v>7.3999999999999995</v>
      </c>
      <c r="G87" s="7">
        <v>2</v>
      </c>
      <c r="H87" s="7">
        <v>66.037500000000009</v>
      </c>
      <c r="I87" s="7">
        <v>77.75</v>
      </c>
      <c r="J87" s="7">
        <v>3.1624999999999996</v>
      </c>
      <c r="K87" s="7">
        <v>3.3000000000000003</v>
      </c>
      <c r="L87" s="7">
        <v>16</v>
      </c>
      <c r="M87" s="8">
        <v>181</v>
      </c>
      <c r="N87" s="7">
        <v>63</v>
      </c>
      <c r="O87" s="7">
        <v>1.3750000000000002</v>
      </c>
      <c r="P87" s="7">
        <v>1.1875</v>
      </c>
      <c r="Q87" s="7">
        <v>46.800000000000004</v>
      </c>
      <c r="R87" s="7">
        <v>47.100000000000009</v>
      </c>
      <c r="S87" s="7">
        <v>49.800000000000004</v>
      </c>
      <c r="T87" s="7">
        <f t="shared" si="28"/>
        <v>2.6999999999999957</v>
      </c>
      <c r="U87" s="8">
        <v>210.125</v>
      </c>
      <c r="V87" s="8">
        <v>0</v>
      </c>
      <c r="W87" s="8">
        <v>0</v>
      </c>
      <c r="X87" s="7">
        <v>25.512499999999999</v>
      </c>
      <c r="Y87" s="7">
        <v>25.337500000000002</v>
      </c>
      <c r="Z87" s="8">
        <v>550</v>
      </c>
      <c r="AA87" s="7">
        <v>49.699999999999996</v>
      </c>
      <c r="AB87" s="5" t="e">
        <v>#DIV/0!</v>
      </c>
      <c r="AC87" s="5" t="e">
        <v>#DIV/0!</v>
      </c>
      <c r="AD87" s="7">
        <v>28.000000000000004</v>
      </c>
      <c r="AE87" s="7">
        <v>47.100000000000009</v>
      </c>
      <c r="AF87" s="7">
        <v>49.800000000000004</v>
      </c>
      <c r="AG87" s="9">
        <f t="shared" si="19"/>
        <v>48.45</v>
      </c>
      <c r="AH87" s="10">
        <f t="shared" si="20"/>
        <v>1006.913603</v>
      </c>
      <c r="AI87" s="11">
        <f t="shared" si="21"/>
        <v>4092.8162499999999</v>
      </c>
      <c r="AJ87" s="12">
        <f t="shared" si="22"/>
        <v>5192.6015694475982</v>
      </c>
      <c r="AK87" s="9">
        <v>49.699999999999996</v>
      </c>
      <c r="AL87" s="9">
        <f t="shared" si="29"/>
        <v>-0.10000000000000853</v>
      </c>
      <c r="AM87" s="13">
        <f t="shared" si="23"/>
        <v>10.50625</v>
      </c>
      <c r="AN87" s="9">
        <f t="shared" si="24"/>
        <v>39.955472635135131</v>
      </c>
      <c r="AO87" s="9">
        <f t="shared" si="25"/>
        <v>26.999999999999957</v>
      </c>
      <c r="AP87" s="9">
        <f t="shared" si="30"/>
        <v>-0.10000000000000853</v>
      </c>
      <c r="AQ87" s="7">
        <f t="shared" si="31"/>
        <v>3.8249999999999957</v>
      </c>
      <c r="AR87" s="7">
        <f t="shared" si="26"/>
        <v>0.8125</v>
      </c>
      <c r="AS87" s="7">
        <f t="shared" si="32"/>
        <v>31.624999999999996</v>
      </c>
      <c r="AT87" s="6">
        <f t="shared" si="27"/>
        <v>5.1926015694475982</v>
      </c>
      <c r="AU87" s="7">
        <f t="shared" si="37"/>
        <v>47.291518842559242</v>
      </c>
      <c r="AV87" s="7">
        <f t="shared" si="36"/>
        <v>-3.3334811574407581</v>
      </c>
      <c r="AW87" s="7">
        <f>AU87-Q87</f>
        <v>0.49151884255923761</v>
      </c>
      <c r="AX87" s="7">
        <f t="shared" si="33"/>
        <v>-2.9857874826749367</v>
      </c>
      <c r="AY87" s="7">
        <f t="shared" si="34"/>
        <v>-4.9857874826749367</v>
      </c>
      <c r="AZ87" s="7">
        <f t="shared" si="35"/>
        <v>4.1732874826749367</v>
      </c>
    </row>
    <row r="88" spans="1:52">
      <c r="A88" s="5">
        <v>81</v>
      </c>
      <c r="B88" s="6">
        <v>116.53392857142858</v>
      </c>
      <c r="C88" s="7">
        <v>26.555555555555557</v>
      </c>
      <c r="D88" s="7">
        <v>29.496223944444441</v>
      </c>
      <c r="E88" s="7">
        <v>50.222222222222221</v>
      </c>
      <c r="F88" s="6">
        <v>7.3888888888888893</v>
      </c>
      <c r="G88" s="7">
        <v>1.8888888888888888</v>
      </c>
      <c r="H88" s="7">
        <v>66.288888888888877</v>
      </c>
      <c r="I88" s="7">
        <v>78.12222222222222</v>
      </c>
      <c r="J88" s="7">
        <v>3.1999999999999997</v>
      </c>
      <c r="K88" s="7">
        <v>3.3333333333333335</v>
      </c>
      <c r="L88" s="7">
        <v>16</v>
      </c>
      <c r="M88" s="8">
        <v>181</v>
      </c>
      <c r="N88" s="7">
        <v>63</v>
      </c>
      <c r="O88" s="7">
        <v>1.3222222222222222</v>
      </c>
      <c r="P88" s="7">
        <v>1.1444444444444444</v>
      </c>
      <c r="Q88" s="7">
        <v>46.711111111111123</v>
      </c>
      <c r="R88" s="7">
        <v>47.06666666666667</v>
      </c>
      <c r="S88" s="7">
        <v>49.600000000000009</v>
      </c>
      <c r="T88" s="7">
        <f t="shared" si="28"/>
        <v>2.5333333333333385</v>
      </c>
      <c r="U88" s="8">
        <v>209.11111111111111</v>
      </c>
      <c r="V88" s="8">
        <v>0</v>
      </c>
      <c r="W88" s="8">
        <v>0</v>
      </c>
      <c r="X88" s="7">
        <v>25.422222222222228</v>
      </c>
      <c r="Y88" s="7">
        <v>25.300000000000004</v>
      </c>
      <c r="Z88" s="8">
        <v>550</v>
      </c>
      <c r="AA88" s="7">
        <v>49.699999999999996</v>
      </c>
      <c r="AB88" s="5" t="e">
        <v>#DIV/0!</v>
      </c>
      <c r="AC88" s="5" t="e">
        <v>#DIV/0!</v>
      </c>
      <c r="AD88" s="7">
        <v>28.233333333333334</v>
      </c>
      <c r="AE88" s="7">
        <v>47.077777777777783</v>
      </c>
      <c r="AF88" s="7">
        <v>49.666666666666671</v>
      </c>
      <c r="AG88" s="9">
        <f t="shared" si="19"/>
        <v>48.333333333333343</v>
      </c>
      <c r="AH88" s="10">
        <f t="shared" si="20"/>
        <v>1006.9765555555555</v>
      </c>
      <c r="AI88" s="11">
        <f t="shared" si="21"/>
        <v>4092.7083333333335</v>
      </c>
      <c r="AJ88" s="12">
        <f t="shared" si="22"/>
        <v>4912.8487963668913</v>
      </c>
      <c r="AK88" s="9">
        <v>49.699999999999996</v>
      </c>
      <c r="AL88" s="9">
        <f t="shared" si="29"/>
        <v>9.999999999998721E-2</v>
      </c>
      <c r="AM88" s="13">
        <f t="shared" si="23"/>
        <v>10.455555555555556</v>
      </c>
      <c r="AN88" s="9">
        <f t="shared" si="24"/>
        <v>39.919701578947361</v>
      </c>
      <c r="AO88" s="9">
        <f t="shared" si="25"/>
        <v>25.333333333333385</v>
      </c>
      <c r="AP88" s="9">
        <f t="shared" si="30"/>
        <v>9.999999999998721E-2</v>
      </c>
      <c r="AQ88" s="7">
        <f t="shared" si="31"/>
        <v>3.5111111111110986</v>
      </c>
      <c r="AR88" s="7">
        <f t="shared" si="26"/>
        <v>0.74444444444444446</v>
      </c>
      <c r="AS88" s="7">
        <f t="shared" si="32"/>
        <v>31.999999999999996</v>
      </c>
      <c r="AT88" s="6">
        <f t="shared" si="27"/>
        <v>4.912848796366891</v>
      </c>
      <c r="AU88" s="7">
        <f t="shared" si="37"/>
        <v>47.191136120347352</v>
      </c>
      <c r="AV88" s="7">
        <f t="shared" si="36"/>
        <v>-3.0310861018748696</v>
      </c>
      <c r="AW88" s="7">
        <f>AU88-Q88</f>
        <v>0.48002500923622904</v>
      </c>
      <c r="AX88" s="7">
        <f t="shared" si="33"/>
        <v>-3.0319508989408348</v>
      </c>
      <c r="AY88" s="7">
        <f t="shared" si="34"/>
        <v>-4.9208397878297241</v>
      </c>
      <c r="AZ88" s="7">
        <f t="shared" si="35"/>
        <v>4.1763953433852787</v>
      </c>
    </row>
    <row r="89" spans="1:52">
      <c r="A89" s="5">
        <v>82</v>
      </c>
      <c r="B89" s="6">
        <v>117.97261904761903</v>
      </c>
      <c r="C89" s="7">
        <v>26.875</v>
      </c>
      <c r="D89" s="7">
        <v>29.493499875000005</v>
      </c>
      <c r="E89" s="7">
        <v>50.375</v>
      </c>
      <c r="F89" s="6">
        <v>7.3249999999999993</v>
      </c>
      <c r="G89" s="7">
        <v>1.25</v>
      </c>
      <c r="H89" s="7">
        <v>66.787499999999994</v>
      </c>
      <c r="I89" s="7">
        <v>78.812500000000014</v>
      </c>
      <c r="J89" s="7">
        <v>3.1250000000000004</v>
      </c>
      <c r="K89" s="7">
        <v>3.4000000000000004</v>
      </c>
      <c r="L89" s="7">
        <v>16</v>
      </c>
      <c r="M89" s="8">
        <v>181</v>
      </c>
      <c r="N89" s="7">
        <v>63</v>
      </c>
      <c r="O89" s="7">
        <v>1</v>
      </c>
      <c r="P89" s="7">
        <v>0.82500000000000018</v>
      </c>
      <c r="Q89" s="7">
        <v>46.25</v>
      </c>
      <c r="R89" s="7">
        <v>46.962500000000006</v>
      </c>
      <c r="S89" s="7">
        <v>49.65</v>
      </c>
      <c r="T89" s="7">
        <f t="shared" si="28"/>
        <v>2.6874999999999929</v>
      </c>
      <c r="U89" s="8">
        <v>206.5</v>
      </c>
      <c r="V89" s="8">
        <v>0</v>
      </c>
      <c r="W89" s="8">
        <v>0</v>
      </c>
      <c r="X89" s="7">
        <v>25.312500000000004</v>
      </c>
      <c r="Y89" s="7">
        <v>25.287500000000001</v>
      </c>
      <c r="Z89" s="8">
        <v>550</v>
      </c>
      <c r="AA89" s="7">
        <v>49.699999999999996</v>
      </c>
      <c r="AB89" s="5" t="e">
        <v>#DIV/0!</v>
      </c>
      <c r="AC89" s="5" t="e">
        <v>#DIV/0!</v>
      </c>
      <c r="AD89" s="7">
        <v>27.949999999999996</v>
      </c>
      <c r="AE89" s="7">
        <v>47</v>
      </c>
      <c r="AF89" s="7">
        <v>49.70000000000001</v>
      </c>
      <c r="AG89" s="9">
        <f t="shared" si="19"/>
        <v>48.306250000000006</v>
      </c>
      <c r="AH89" s="10">
        <f t="shared" si="20"/>
        <v>1006.991158640625</v>
      </c>
      <c r="AI89" s="11">
        <f t="shared" si="21"/>
        <v>4092.6832812500002</v>
      </c>
      <c r="AJ89" s="12">
        <f t="shared" si="22"/>
        <v>5159.5619297696039</v>
      </c>
      <c r="AK89" s="9">
        <v>49.699999999999996</v>
      </c>
      <c r="AL89" s="9">
        <f t="shared" si="29"/>
        <v>4.9999999999997158E-2</v>
      </c>
      <c r="AM89" s="13">
        <f t="shared" si="23"/>
        <v>10.324999999999999</v>
      </c>
      <c r="AN89" s="9">
        <f t="shared" si="24"/>
        <v>40.264163651877141</v>
      </c>
      <c r="AO89" s="9">
        <f t="shared" si="25"/>
        <v>26.874999999999929</v>
      </c>
      <c r="AP89" s="9">
        <f t="shared" si="30"/>
        <v>4.9999999999997158E-2</v>
      </c>
      <c r="AQ89" s="7">
        <f t="shared" si="31"/>
        <v>4.125</v>
      </c>
      <c r="AR89" s="7">
        <f t="shared" si="26"/>
        <v>0.42499999999999982</v>
      </c>
      <c r="AS89" s="7">
        <f t="shared" si="32"/>
        <v>31.250000000000004</v>
      </c>
      <c r="AT89" s="6">
        <f t="shared" si="27"/>
        <v>5.1595619297696036</v>
      </c>
      <c r="AU89" s="7">
        <f t="shared" si="37"/>
        <v>47.187271359215543</v>
      </c>
      <c r="AV89" s="7">
        <f t="shared" si="36"/>
        <v>-3.1877286407844565</v>
      </c>
      <c r="AW89" s="7">
        <f>AU89-Q89</f>
        <v>0.9372713592155435</v>
      </c>
      <c r="AX89" s="7">
        <f t="shared" si="33"/>
        <v>-3.2983895233236638</v>
      </c>
      <c r="AY89" s="7">
        <f t="shared" si="34"/>
        <v>-4.5483895233236638</v>
      </c>
      <c r="AZ89" s="7">
        <f t="shared" si="35"/>
        <v>4.1233895233236639</v>
      </c>
    </row>
    <row r="90" spans="1:52">
      <c r="A90" s="5">
        <v>83</v>
      </c>
      <c r="B90" s="6">
        <v>119.41130952380952</v>
      </c>
      <c r="C90" s="7">
        <v>27.888888888888889</v>
      </c>
      <c r="D90" s="7">
        <v>29.50712022222222</v>
      </c>
      <c r="E90" s="7">
        <v>50.444444444444443</v>
      </c>
      <c r="F90" s="6">
        <v>7.3444444444444441</v>
      </c>
      <c r="G90" s="7">
        <v>1.4444444444444444</v>
      </c>
      <c r="H90" s="7">
        <v>67.12222222222222</v>
      </c>
      <c r="I90" s="7">
        <v>79.255555555555546</v>
      </c>
      <c r="J90" s="7">
        <v>3.2222222222222228</v>
      </c>
      <c r="K90" s="7">
        <v>3.4777777777777783</v>
      </c>
      <c r="L90" s="7">
        <v>16</v>
      </c>
      <c r="M90" s="8">
        <v>180.22222222222223</v>
      </c>
      <c r="N90" s="7">
        <v>62.222222222222221</v>
      </c>
      <c r="O90" s="7">
        <v>1.1555555555555557</v>
      </c>
      <c r="P90" s="7">
        <v>0.94444444444444442</v>
      </c>
      <c r="Q90" s="7">
        <v>45.622222222222234</v>
      </c>
      <c r="R90" s="7">
        <v>46.888888888888893</v>
      </c>
      <c r="S90" s="7">
        <v>49.555555555555564</v>
      </c>
      <c r="T90" s="7">
        <f t="shared" si="28"/>
        <v>2.6666666666666714</v>
      </c>
      <c r="U90" s="8">
        <v>204.66666666666666</v>
      </c>
      <c r="V90" s="8">
        <v>0</v>
      </c>
      <c r="W90" s="8">
        <v>0</v>
      </c>
      <c r="X90" s="7">
        <v>25.188888888888886</v>
      </c>
      <c r="Y90" s="7">
        <v>25.133333333333333</v>
      </c>
      <c r="Z90" s="8">
        <v>550</v>
      </c>
      <c r="AA90" s="7">
        <v>49.666666666666671</v>
      </c>
      <c r="AB90" s="5" t="e">
        <v>#DIV/0!</v>
      </c>
      <c r="AC90" s="5" t="e">
        <v>#DIV/0!</v>
      </c>
      <c r="AD90" s="7">
        <v>28.011111111111106</v>
      </c>
      <c r="AE90" s="7">
        <v>46.933333333333337</v>
      </c>
      <c r="AF90" s="7">
        <v>49.600000000000009</v>
      </c>
      <c r="AG90" s="9">
        <f t="shared" si="19"/>
        <v>48.222222222222229</v>
      </c>
      <c r="AH90" s="10">
        <f t="shared" si="20"/>
        <v>1007.0364395061729</v>
      </c>
      <c r="AI90" s="11">
        <f t="shared" si="21"/>
        <v>4092.6055555555554</v>
      </c>
      <c r="AJ90" s="12">
        <f t="shared" si="22"/>
        <v>5130.8922364893861</v>
      </c>
      <c r="AK90" s="9">
        <v>49.666666666666671</v>
      </c>
      <c r="AL90" s="9">
        <f t="shared" si="29"/>
        <v>0.11111111111110716</v>
      </c>
      <c r="AM90" s="13">
        <f t="shared" si="23"/>
        <v>10.233333333333333</v>
      </c>
      <c r="AN90" s="9">
        <f t="shared" si="24"/>
        <v>40.17610922844176</v>
      </c>
      <c r="AO90" s="9">
        <f t="shared" si="25"/>
        <v>26.666666666666714</v>
      </c>
      <c r="AP90" s="9">
        <f t="shared" si="30"/>
        <v>0.11111111111110716</v>
      </c>
      <c r="AQ90" s="7">
        <f t="shared" si="31"/>
        <v>4.8222222222222086</v>
      </c>
      <c r="AR90" s="7">
        <f t="shared" si="26"/>
        <v>0.5</v>
      </c>
      <c r="AS90" s="7">
        <f t="shared" si="32"/>
        <v>32.222222222222229</v>
      </c>
      <c r="AT90" s="6">
        <f t="shared" si="27"/>
        <v>5.1308922364893856</v>
      </c>
      <c r="AU90" s="7">
        <f t="shared" si="37"/>
        <v>47.206592282031806</v>
      </c>
      <c r="AV90" s="7">
        <f t="shared" si="36"/>
        <v>-3.2378521624126364</v>
      </c>
      <c r="AW90" s="7">
        <f>AU90-Q90</f>
        <v>1.5843700598095722</v>
      </c>
      <c r="AX90" s="7">
        <f t="shared" si="33"/>
        <v>-3.2171185903705179</v>
      </c>
      <c r="AY90" s="7">
        <f t="shared" si="34"/>
        <v>-4.6615630348149626</v>
      </c>
      <c r="AZ90" s="7">
        <f t="shared" si="35"/>
        <v>4.1615630348149626</v>
      </c>
    </row>
    <row r="91" spans="1:52">
      <c r="A91" s="5">
        <v>84</v>
      </c>
      <c r="B91" s="6">
        <v>120.85</v>
      </c>
      <c r="C91" s="7">
        <v>27</v>
      </c>
      <c r="D91" s="7">
        <v>29.387261166666669</v>
      </c>
      <c r="E91" s="7">
        <v>50</v>
      </c>
      <c r="F91" s="6">
        <v>7.3</v>
      </c>
      <c r="G91" s="7">
        <v>1</v>
      </c>
      <c r="H91" s="7">
        <v>67.5</v>
      </c>
      <c r="I91" s="7">
        <v>79.7</v>
      </c>
      <c r="J91" s="7">
        <v>3.2999999999999994</v>
      </c>
      <c r="K91" s="7">
        <v>3.4</v>
      </c>
      <c r="L91" s="7">
        <v>16</v>
      </c>
      <c r="M91" s="8">
        <v>180</v>
      </c>
      <c r="N91" s="7">
        <v>62.666666666666664</v>
      </c>
      <c r="O91" s="7">
        <v>0.96666666666666667</v>
      </c>
      <c r="P91" s="7">
        <v>0.73333333333333339</v>
      </c>
      <c r="Q91" s="7">
        <v>45.166666666666664</v>
      </c>
      <c r="R91" s="7">
        <v>46.733333333333327</v>
      </c>
      <c r="S91" s="7">
        <v>49.533333333333331</v>
      </c>
      <c r="T91" s="7">
        <f t="shared" si="28"/>
        <v>2.8000000000000043</v>
      </c>
      <c r="U91" s="8">
        <v>204</v>
      </c>
      <c r="V91" s="8">
        <v>0</v>
      </c>
      <c r="W91" s="8">
        <v>0</v>
      </c>
      <c r="X91" s="7">
        <v>25.033333333333331</v>
      </c>
      <c r="Y91" s="7">
        <v>25</v>
      </c>
      <c r="Z91" s="8">
        <v>550</v>
      </c>
      <c r="AA91" s="7">
        <v>49.6</v>
      </c>
      <c r="AB91" s="5" t="e">
        <v>#DIV/0!</v>
      </c>
      <c r="AC91" s="5" t="e">
        <v>#DIV/0!</v>
      </c>
      <c r="AD91" s="7">
        <v>28.033333333333331</v>
      </c>
      <c r="AE91" s="7">
        <v>46.79999999999999</v>
      </c>
      <c r="AF91" s="7">
        <v>49.6</v>
      </c>
      <c r="AG91" s="9">
        <f t="shared" si="19"/>
        <v>48.133333333333326</v>
      </c>
      <c r="AH91" s="10">
        <f t="shared" si="20"/>
        <v>1007.0842968888888</v>
      </c>
      <c r="AI91" s="11">
        <f t="shared" si="21"/>
        <v>4092.5233333333335</v>
      </c>
      <c r="AJ91" s="12">
        <f t="shared" si="22"/>
        <v>5391.858799056814</v>
      </c>
      <c r="AK91" s="9">
        <v>49.6</v>
      </c>
      <c r="AL91" s="9">
        <f t="shared" si="29"/>
        <v>6.6666666666669983E-2</v>
      </c>
      <c r="AM91" s="13">
        <f t="shared" si="23"/>
        <v>10.199999999999999</v>
      </c>
      <c r="AN91" s="9">
        <f t="shared" si="24"/>
        <v>40.256522146118726</v>
      </c>
      <c r="AO91" s="9">
        <f t="shared" si="25"/>
        <v>28.000000000000043</v>
      </c>
      <c r="AP91" s="9">
        <f t="shared" si="30"/>
        <v>6.6666666666669983E-2</v>
      </c>
      <c r="AQ91" s="7">
        <f t="shared" si="31"/>
        <v>4.8333333333333357</v>
      </c>
      <c r="AR91" s="7">
        <f t="shared" si="26"/>
        <v>0.26666666666666661</v>
      </c>
      <c r="AS91" s="7">
        <f t="shared" si="32"/>
        <v>32.999999999999993</v>
      </c>
      <c r="AT91" s="6">
        <f>AJ91/1000</f>
        <v>5.3918587990568136</v>
      </c>
      <c r="AU91" s="7">
        <f t="shared" si="37"/>
        <v>47.036320275302927</v>
      </c>
      <c r="AV91" s="7">
        <f t="shared" si="36"/>
        <v>-2.963679724697073</v>
      </c>
      <c r="AW91" s="7">
        <f>AU91-Q91</f>
        <v>1.8696536086362627</v>
      </c>
      <c r="AX91" s="7">
        <f t="shared" si="33"/>
        <v>-3.4031148790689656</v>
      </c>
      <c r="AY91" s="7">
        <f t="shared" si="34"/>
        <v>-4.4031148790689656</v>
      </c>
      <c r="AZ91" s="7">
        <f t="shared" si="35"/>
        <v>4.136448212402299</v>
      </c>
    </row>
    <row r="92" spans="1:52">
      <c r="AQ92" s="7">
        <f>AVERAGE(AQ4:AQ91)</f>
        <v>3.4702493686868645</v>
      </c>
      <c r="AR92" s="7">
        <f>AVERAGE(AR4:AR91)</f>
        <v>0.38952020202020221</v>
      </c>
      <c r="AV92" s="7">
        <f>AVERAGE(AV4:AV91)</f>
        <v>-2.7515323018674298</v>
      </c>
      <c r="AW92" s="7">
        <f>AVERAGE(AW4:AW91)</f>
        <v>0.71871706681943648</v>
      </c>
      <c r="AY92" s="7">
        <f>AVERAGE(AY4:AY91)</f>
        <v>-4.8165361297292497</v>
      </c>
      <c r="AZ92" s="7">
        <f>AVERAGE(AZ4:AZ91)</f>
        <v>4.4270159277090526</v>
      </c>
    </row>
  </sheetData>
  <printOptions horizontalCentered="1" verticalCentered="1" gridLines="1"/>
  <pageMargins left="0.15748031496062992" right="0.15748031496062992" top="0.39370078740157483" bottom="0.39370078740157483" header="0.51181102362204722" footer="0.51181102362204722"/>
  <pageSetup paperSize="9" scale="51" fitToHeight="2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</cp:lastModifiedBy>
  <cp:lastPrinted>2025-04-19T12:08:08Z</cp:lastPrinted>
  <dcterms:created xsi:type="dcterms:W3CDTF">2025-04-19T10:23:16Z</dcterms:created>
  <dcterms:modified xsi:type="dcterms:W3CDTF">2025-04-21T18:19:30Z</dcterms:modified>
</cp:coreProperties>
</file>