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agic\MBD Dropbox\Darko Magic\----25$_Kuca_Kucan------\"/>
    </mc:Choice>
  </mc:AlternateContent>
  <xr:revisionPtr revIDLastSave="0" documentId="13_ncr:1_{9EAABF71-3A6A-4E49-B68E-2D6E59CD26DA}" xr6:coauthVersionLast="47" xr6:coauthVersionMax="47" xr10:uidLastSave="{00000000-0000-0000-0000-000000000000}"/>
  <bookViews>
    <workbookView xWindow="-120" yWindow="-120" windowWidth="38640" windowHeight="21120" xr2:uid="{BAD9A069-78C2-4B6E-8CAD-C94EE6778BAC}"/>
  </bookViews>
  <sheets>
    <sheet name="Teblicni_podaci" sheetId="1" r:id="rId1"/>
    <sheet name="Grafikon" sheetId="2" r:id="rId2"/>
  </sheets>
  <calcPr calcId="191029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1" l="1"/>
  <c r="D81" i="1"/>
  <c r="D80" i="1"/>
  <c r="C76" i="1"/>
  <c r="D75" i="1"/>
  <c r="D74" i="1"/>
  <c r="D73" i="1"/>
  <c r="D72" i="1"/>
  <c r="D71" i="1"/>
  <c r="D70" i="1"/>
  <c r="D69" i="1"/>
  <c r="D68" i="1"/>
  <c r="D67" i="1"/>
  <c r="B76" i="1"/>
  <c r="Q83" i="1"/>
  <c r="P83" i="1"/>
  <c r="R83" i="1" s="1"/>
  <c r="G2" i="1"/>
  <c r="G1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C43" i="1"/>
  <c r="B43" i="1"/>
  <c r="D50" i="1"/>
  <c r="D49" i="1"/>
  <c r="D48" i="1"/>
  <c r="D47" i="1"/>
  <c r="D46" i="1"/>
  <c r="D45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18" i="1"/>
  <c r="D17" i="1"/>
  <c r="D16" i="1"/>
  <c r="D15" i="1"/>
  <c r="D14" i="1"/>
  <c r="D13" i="1"/>
  <c r="D12" i="1"/>
  <c r="D9" i="1"/>
  <c r="D8" i="1"/>
  <c r="D7" i="1"/>
  <c r="D6" i="1"/>
  <c r="D117" i="1" l="1"/>
</calcChain>
</file>

<file path=xl/sharedStrings.xml><?xml version="1.0" encoding="utf-8"?>
<sst xmlns="http://schemas.openxmlformats.org/spreadsheetml/2006/main" count="175" uniqueCount="79">
  <si>
    <t>COP</t>
  </si>
  <si>
    <t>economy</t>
  </si>
  <si>
    <t>standard</t>
  </si>
  <si>
    <t>antilegionela (subota)</t>
  </si>
  <si>
    <t>Operation time</t>
  </si>
  <si>
    <t>79-99</t>
  </si>
  <si>
    <t>72-100</t>
  </si>
  <si>
    <t>83-100</t>
  </si>
  <si>
    <t>81-99</t>
  </si>
  <si>
    <t>69-99</t>
  </si>
  <si>
    <t>67-99</t>
  </si>
  <si>
    <t>53-99</t>
  </si>
  <si>
    <t>69-100</t>
  </si>
  <si>
    <t>90-100</t>
  </si>
  <si>
    <t>58-99</t>
  </si>
  <si>
    <t>56-99</t>
  </si>
  <si>
    <t>77-99</t>
  </si>
  <si>
    <t>54-92</t>
  </si>
  <si>
    <t>50-99</t>
  </si>
  <si>
    <t>49-89</t>
  </si>
  <si>
    <t>51-90</t>
  </si>
  <si>
    <t>61-99</t>
  </si>
  <si>
    <t>60-98</t>
  </si>
  <si>
    <t>65-100</t>
  </si>
  <si>
    <t>59-99</t>
  </si>
  <si>
    <t>44-97</t>
  </si>
  <si>
    <t>60-86</t>
  </si>
  <si>
    <t>65-99</t>
  </si>
  <si>
    <t>https://www.neverin.hr/postaja/varazdin/</t>
  </si>
  <si>
    <t>https://community.openenergymonitor.org/t/samsung-gen-6-8kw-efficiency/22132</t>
  </si>
  <si>
    <t>https://heatpumpmonitor.org/system/view?id=45</t>
  </si>
  <si>
    <t>https://emoncms.org/app/view?name=WoburnSandsSamsung16kw&amp;readkey=536f3634aa60c0be3d6e00f1c6128e7a</t>
  </si>
  <si>
    <t>grijanje kaminom cijeli dan, ugašeno podno u prizemlju</t>
  </si>
  <si>
    <t>Samsung AE160MXTPGH + AE260TNWTEH</t>
  </si>
  <si>
    <t>Potrošnja struje - brojilo VT (1.8.1.)</t>
  </si>
  <si>
    <t>Potrošnja struje - brojilo NT (1.8.2.)</t>
  </si>
  <si>
    <t>Komentar za PTV</t>
  </si>
  <si>
    <t>Cijena struje VT</t>
  </si>
  <si>
    <t>Cijena struje NT</t>
  </si>
  <si>
    <t>€/kWh</t>
  </si>
  <si>
    <t>Cijena VT (€)</t>
  </si>
  <si>
    <t>Cijena NT (€)</t>
  </si>
  <si>
    <t>Cijena ukupno VT i NT</t>
  </si>
  <si>
    <t>očitanje u 12:45</t>
  </si>
  <si>
    <t>75-100</t>
  </si>
  <si>
    <t>61-80</t>
  </si>
  <si>
    <t>55-69</t>
  </si>
  <si>
    <t>57-100</t>
  </si>
  <si>
    <t>66-95</t>
  </si>
  <si>
    <t>52-98</t>
  </si>
  <si>
    <t>85-100</t>
  </si>
  <si>
    <t>91-100</t>
  </si>
  <si>
    <t>68-100</t>
  </si>
  <si>
    <t>65-89</t>
  </si>
  <si>
    <t>77-100</t>
  </si>
  <si>
    <t>55-99</t>
  </si>
  <si>
    <t>33-100</t>
  </si>
  <si>
    <t>37-100</t>
  </si>
  <si>
    <t>35-93</t>
  </si>
  <si>
    <t>42-96</t>
  </si>
  <si>
    <t>49-98</t>
  </si>
  <si>
    <t>54-100</t>
  </si>
  <si>
    <t>57-99</t>
  </si>
  <si>
    <t>68-99</t>
  </si>
  <si>
    <t>62-100</t>
  </si>
  <si>
    <t>51-99</t>
  </si>
  <si>
    <t>Potrošnja struje kWh
(electricity consumption HP)</t>
  </si>
  <si>
    <t>Proizvodnja energije kWh
Energy production by HP</t>
  </si>
  <si>
    <t xml:space="preserve">Vanjska temperatura najniža
Lowest outside temp °C </t>
  </si>
  <si>
    <t xml:space="preserve">Vanjska temperatura najviša
Highest outside temp °C </t>
  </si>
  <si>
    <t>Vanjska temperatura PROSJEK kroz dan
(Average outside temperature °C)</t>
  </si>
  <si>
    <t>Relativna vlaga - min/max
Rel. humidity</t>
  </si>
  <si>
    <t>Relativna vlaga - prosjek
Rel. Humidity - average</t>
  </si>
  <si>
    <t>Temperatura polaza
Flow temperature °C</t>
  </si>
  <si>
    <t>Mod PTV-a
DHW mode</t>
  </si>
  <si>
    <t>STUDENI 2023. - NOVEMBER</t>
  </si>
  <si>
    <t>PROSINAC 2023. DECEMBER</t>
  </si>
  <si>
    <t>SIJEČANJ 2024. JANUARY</t>
  </si>
  <si>
    <t>VELJAČA 2024. 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</si>
</sst>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rgb="FF7030A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wrapText="1"/>
    </xf>
    <xf numFmtId="16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16" fontId="0" fillId="2" borderId="1" xfId="0" applyNumberFormat="1" applyFill="1" applyBorder="1"/>
    <xf numFmtId="0" fontId="0" fillId="2" borderId="2" xfId="0" applyFill="1" applyBorder="1"/>
    <xf numFmtId="0" fontId="0" fillId="2" borderId="14" xfId="0" applyFill="1" applyBorder="1" applyAlignment="1">
      <alignment wrapText="1"/>
    </xf>
    <xf numFmtId="0" fontId="0" fillId="2" borderId="3" xfId="0" applyFill="1" applyBorder="1"/>
    <xf numFmtId="16" fontId="0" fillId="2" borderId="7" xfId="0" applyNumberFormat="1" applyFill="1" applyBorder="1"/>
    <xf numFmtId="0" fontId="1" fillId="0" borderId="10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2" borderId="2" xfId="0" quotePrefix="1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0" fontId="1" fillId="0" borderId="5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0" borderId="15" xfId="0" applyFont="1" applyBorder="1" applyAlignment="1">
      <alignment wrapText="1"/>
    </xf>
    <xf numFmtId="0" fontId="3" fillId="0" borderId="10" xfId="0" applyFont="1" applyBorder="1"/>
    <xf numFmtId="2" fontId="3" fillId="0" borderId="8" xfId="0" applyNumberFormat="1" applyFont="1" applyBorder="1"/>
    <xf numFmtId="2" fontId="3" fillId="0" borderId="2" xfId="0" applyNumberFormat="1" applyFont="1" applyBorder="1"/>
    <xf numFmtId="2" fontId="3" fillId="2" borderId="2" xfId="0" applyNumberFormat="1" applyFont="1" applyFill="1" applyBorder="1"/>
    <xf numFmtId="0" fontId="3" fillId="0" borderId="2" xfId="0" applyFont="1" applyBorder="1"/>
    <xf numFmtId="0" fontId="3" fillId="2" borderId="2" xfId="0" applyFont="1" applyFill="1" applyBorder="1"/>
    <xf numFmtId="0" fontId="3" fillId="0" borderId="5" xfId="0" applyFont="1" applyBorder="1"/>
    <xf numFmtId="0" fontId="4" fillId="0" borderId="1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2" borderId="14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0" fontId="0" fillId="3" borderId="16" xfId="0" applyFill="1" applyBorder="1"/>
    <xf numFmtId="0" fontId="0" fillId="3" borderId="17" xfId="0" applyFill="1" applyBorder="1"/>
    <xf numFmtId="0" fontId="3" fillId="3" borderId="17" xfId="0" applyFont="1" applyFill="1" applyBorder="1"/>
    <xf numFmtId="0" fontId="1" fillId="3" borderId="17" xfId="0" applyFont="1" applyFill="1" applyBorder="1" applyAlignment="1">
      <alignment wrapText="1"/>
    </xf>
    <xf numFmtId="0" fontId="4" fillId="3" borderId="18" xfId="0" applyFont="1" applyFill="1" applyBorder="1" applyAlignment="1">
      <alignment wrapText="1"/>
    </xf>
    <xf numFmtId="0" fontId="2" fillId="3" borderId="18" xfId="0" applyFont="1" applyFill="1" applyBorder="1" applyAlignment="1">
      <alignment wrapText="1"/>
    </xf>
    <xf numFmtId="0" fontId="0" fillId="3" borderId="18" xfId="0" applyFill="1" applyBorder="1" applyAlignment="1">
      <alignment wrapText="1"/>
    </xf>
    <xf numFmtId="0" fontId="0" fillId="3" borderId="19" xfId="0" applyFill="1" applyBorder="1"/>
    <xf numFmtId="0" fontId="5" fillId="0" borderId="0" xfId="1"/>
    <xf numFmtId="0" fontId="6" fillId="4" borderId="0" xfId="0" applyFont="1" applyFill="1"/>
    <xf numFmtId="0" fontId="7" fillId="0" borderId="2" xfId="0" applyFont="1" applyBorder="1"/>
    <xf numFmtId="2" fontId="0" fillId="0" borderId="0" xfId="0" applyNumberFormat="1"/>
    <xf numFmtId="0" fontId="8" fillId="0" borderId="0" xfId="0" applyFont="1" applyAlignment="1">
      <alignment wrapText="1"/>
    </xf>
    <xf numFmtId="1" fontId="8" fillId="0" borderId="0" xfId="0" applyNumberFormat="1" applyFont="1" applyAlignment="1">
      <alignment wrapText="1"/>
    </xf>
    <xf numFmtId="1" fontId="8" fillId="0" borderId="0" xfId="0" applyNumberFormat="1" applyFont="1"/>
    <xf numFmtId="0" fontId="8" fillId="0" borderId="0" xfId="0" applyFont="1"/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3.2724568611426398E-2"/>
          <c:y val="8.6990601163180643E-3"/>
          <c:w val="0.93415338397462144"/>
          <c:h val="0.84398986102092932"/>
        </c:manualLayout>
      </c:layout>
      <c:lineChart>
        <c:grouping val="standard"/>
        <c:varyColors val="0"/>
        <c:ser>
          <c:idx val="0"/>
          <c:order val="0"/>
          <c:tx>
            <c:strRef>
              <c:f>Teblicni_podaci!$D$4</c:f>
              <c:strCache>
                <c:ptCount val="1"/>
                <c:pt idx="0">
                  <c:v>COP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Teblicni_podaci!$D$5:$D$112</c:f>
              <c:numCache>
                <c:formatCode>0.00</c:formatCode>
                <c:ptCount val="108"/>
                <c:pt idx="1">
                  <c:v>2.3678474114441417</c:v>
                </c:pt>
                <c:pt idx="2">
                  <c:v>2.6315789473684208</c:v>
                </c:pt>
                <c:pt idx="3">
                  <c:v>2.2904040404040402</c:v>
                </c:pt>
                <c:pt idx="4">
                  <c:v>2.4808743169398904</c:v>
                </c:pt>
                <c:pt idx="7">
                  <c:v>2.0953346855983774</c:v>
                </c:pt>
                <c:pt idx="8">
                  <c:v>1.5488917861799216</c:v>
                </c:pt>
                <c:pt idx="9">
                  <c:v>1.6502177068214803</c:v>
                </c:pt>
                <c:pt idx="10">
                  <c:v>1.4844517184942716</c:v>
                </c:pt>
                <c:pt idx="11">
                  <c:v>1.6964285714285714</c:v>
                </c:pt>
                <c:pt idx="12">
                  <c:v>1.7390109890109891</c:v>
                </c:pt>
                <c:pt idx="13">
                  <c:v>1.7407407407407407</c:v>
                </c:pt>
                <c:pt idx="17">
                  <c:v>2.0078328981723241</c:v>
                </c:pt>
                <c:pt idx="18">
                  <c:v>2.0282051282051281</c:v>
                </c:pt>
                <c:pt idx="19">
                  <c:v>2.0945121951219514</c:v>
                </c:pt>
                <c:pt idx="20">
                  <c:v>2.4390243902439024</c:v>
                </c:pt>
                <c:pt idx="21">
                  <c:v>2.1809045226130652</c:v>
                </c:pt>
                <c:pt idx="22">
                  <c:v>1.8244274809160306</c:v>
                </c:pt>
                <c:pt idx="23">
                  <c:v>1.8305439330543933</c:v>
                </c:pt>
                <c:pt idx="24">
                  <c:v>1.965034965034965</c:v>
                </c:pt>
                <c:pt idx="25">
                  <c:v>1.8030634573304158</c:v>
                </c:pt>
                <c:pt idx="26">
                  <c:v>1.5771324863883849</c:v>
                </c:pt>
                <c:pt idx="27">
                  <c:v>2.0041753653444676</c:v>
                </c:pt>
                <c:pt idx="28">
                  <c:v>2.008</c:v>
                </c:pt>
                <c:pt idx="29">
                  <c:v>1.6276150627615062</c:v>
                </c:pt>
                <c:pt idx="30">
                  <c:v>2.1885856079404467</c:v>
                </c:pt>
                <c:pt idx="31">
                  <c:v>2.1964912280701756</c:v>
                </c:pt>
                <c:pt idx="32">
                  <c:v>2.1614906832298133</c:v>
                </c:pt>
                <c:pt idx="33">
                  <c:v>1.7976878612716762</c:v>
                </c:pt>
                <c:pt idx="34">
                  <c:v>1.9423076923076923</c:v>
                </c:pt>
                <c:pt idx="35">
                  <c:v>1.9598853868194845</c:v>
                </c:pt>
                <c:pt idx="36">
                  <c:v>1.2561307901907357</c:v>
                </c:pt>
                <c:pt idx="37">
                  <c:v>1.8559670781893005</c:v>
                </c:pt>
                <c:pt idx="40">
                  <c:v>1.646825396825397</c:v>
                </c:pt>
                <c:pt idx="41">
                  <c:v>1.86231884057971</c:v>
                </c:pt>
                <c:pt idx="42">
                  <c:v>2.2941176470588234</c:v>
                </c:pt>
                <c:pt idx="43">
                  <c:v>1.9932885906040267</c:v>
                </c:pt>
                <c:pt idx="44">
                  <c:v>1.9214501510574018</c:v>
                </c:pt>
                <c:pt idx="45">
                  <c:v>1.1778975741239892</c:v>
                </c:pt>
                <c:pt idx="46">
                  <c:v>1.2058823529411764</c:v>
                </c:pt>
                <c:pt idx="47">
                  <c:v>1.1781609195402301</c:v>
                </c:pt>
                <c:pt idx="48">
                  <c:v>1.2</c:v>
                </c:pt>
                <c:pt idx="49">
                  <c:v>1.2689486552567237</c:v>
                </c:pt>
                <c:pt idx="50">
                  <c:v>1.3087248322147651</c:v>
                </c:pt>
                <c:pt idx="51">
                  <c:v>1.5788177339901477</c:v>
                </c:pt>
                <c:pt idx="52">
                  <c:v>1.445920303605313</c:v>
                </c:pt>
                <c:pt idx="53">
                  <c:v>1.3096330275229358</c:v>
                </c:pt>
                <c:pt idx="54">
                  <c:v>1.291457286432161</c:v>
                </c:pt>
                <c:pt idx="55">
                  <c:v>1.2424242424242424</c:v>
                </c:pt>
                <c:pt idx="56">
                  <c:v>1.3698630136986301</c:v>
                </c:pt>
                <c:pt idx="57">
                  <c:v>1.4513618677042801</c:v>
                </c:pt>
                <c:pt idx="58">
                  <c:v>1.2829131652661063</c:v>
                </c:pt>
                <c:pt idx="59">
                  <c:v>1.0722433460076044</c:v>
                </c:pt>
                <c:pt idx="60">
                  <c:v>1.2567049808429116</c:v>
                </c:pt>
                <c:pt idx="61">
                  <c:v>1.3444730077120823</c:v>
                </c:pt>
                <c:pt idx="62">
                  <c:v>1.2530864197530864</c:v>
                </c:pt>
                <c:pt idx="63">
                  <c:v>1.5212464589235128</c:v>
                </c:pt>
                <c:pt idx="64">
                  <c:v>1.4835526315789476</c:v>
                </c:pt>
                <c:pt idx="65">
                  <c:v>1.5095890410958905</c:v>
                </c:pt>
                <c:pt idx="66">
                  <c:v>1.3672055427251735</c:v>
                </c:pt>
                <c:pt idx="67">
                  <c:v>1.6501305483028723</c:v>
                </c:pt>
                <c:pt idx="68">
                  <c:v>1.3296398891966759</c:v>
                </c:pt>
                <c:pt idx="69">
                  <c:v>1.3295774647887324</c:v>
                </c:pt>
                <c:pt idx="70">
                  <c:v>1.4171122994652408</c:v>
                </c:pt>
                <c:pt idx="75">
                  <c:v>1.4517045454545454</c:v>
                </c:pt>
                <c:pt idx="76">
                  <c:v>1.6303797468354433</c:v>
                </c:pt>
                <c:pt idx="77">
                  <c:v>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4E-4E10-82F7-720C6066B86C}"/>
            </c:ext>
          </c:extLst>
        </c:ser>
        <c:ser>
          <c:idx val="1"/>
          <c:order val="1"/>
          <c:tx>
            <c:strRef>
              <c:f>Teblicni_podaci!$G$4</c:f>
              <c:strCache>
                <c:ptCount val="1"/>
                <c:pt idx="0">
                  <c:v>Vanjska temperatura PROSJEK kroz dan
(Average outside temperature °C)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Teblicni_podaci!$G$5:$G$112</c:f>
              <c:numCache>
                <c:formatCode>General</c:formatCode>
                <c:ptCount val="108"/>
                <c:pt idx="17">
                  <c:v>5.5</c:v>
                </c:pt>
                <c:pt idx="18">
                  <c:v>4.9000000000000004</c:v>
                </c:pt>
                <c:pt idx="19">
                  <c:v>7.2</c:v>
                </c:pt>
                <c:pt idx="20">
                  <c:v>7.1</c:v>
                </c:pt>
                <c:pt idx="21">
                  <c:v>4.4000000000000004</c:v>
                </c:pt>
                <c:pt idx="22">
                  <c:v>2.6</c:v>
                </c:pt>
                <c:pt idx="23">
                  <c:v>1.8</c:v>
                </c:pt>
                <c:pt idx="24">
                  <c:v>3.1</c:v>
                </c:pt>
                <c:pt idx="25">
                  <c:v>2.1</c:v>
                </c:pt>
                <c:pt idx="26">
                  <c:v>-1.2</c:v>
                </c:pt>
                <c:pt idx="27">
                  <c:v>4.3</c:v>
                </c:pt>
                <c:pt idx="28">
                  <c:v>6.1</c:v>
                </c:pt>
                <c:pt idx="29">
                  <c:v>2.6</c:v>
                </c:pt>
                <c:pt idx="30">
                  <c:v>4.8</c:v>
                </c:pt>
                <c:pt idx="31">
                  <c:v>12.4</c:v>
                </c:pt>
                <c:pt idx="32">
                  <c:v>9.6999999999999993</c:v>
                </c:pt>
                <c:pt idx="33">
                  <c:v>4.4000000000000004</c:v>
                </c:pt>
                <c:pt idx="34">
                  <c:v>8.8000000000000007</c:v>
                </c:pt>
                <c:pt idx="35">
                  <c:v>9.5</c:v>
                </c:pt>
                <c:pt idx="36">
                  <c:v>6.2</c:v>
                </c:pt>
                <c:pt idx="37">
                  <c:v>10.6</c:v>
                </c:pt>
                <c:pt idx="40">
                  <c:v>5.9</c:v>
                </c:pt>
                <c:pt idx="41">
                  <c:v>3.9</c:v>
                </c:pt>
                <c:pt idx="42">
                  <c:v>11.2</c:v>
                </c:pt>
                <c:pt idx="43">
                  <c:v>9</c:v>
                </c:pt>
                <c:pt idx="44">
                  <c:v>6.2</c:v>
                </c:pt>
                <c:pt idx="45">
                  <c:v>6.2</c:v>
                </c:pt>
                <c:pt idx="46">
                  <c:v>2.2000000000000002</c:v>
                </c:pt>
                <c:pt idx="47">
                  <c:v>-1.5</c:v>
                </c:pt>
                <c:pt idx="48">
                  <c:v>-3.1</c:v>
                </c:pt>
                <c:pt idx="49">
                  <c:v>-4.2</c:v>
                </c:pt>
                <c:pt idx="50">
                  <c:v>-4.3</c:v>
                </c:pt>
                <c:pt idx="51">
                  <c:v>-0.9</c:v>
                </c:pt>
                <c:pt idx="52">
                  <c:v>-1.4</c:v>
                </c:pt>
                <c:pt idx="53">
                  <c:v>-3.6</c:v>
                </c:pt>
                <c:pt idx="54">
                  <c:v>-2.2999999999999998</c:v>
                </c:pt>
                <c:pt idx="55">
                  <c:v>-0.6</c:v>
                </c:pt>
                <c:pt idx="56">
                  <c:v>1.8</c:v>
                </c:pt>
                <c:pt idx="57">
                  <c:v>12.1</c:v>
                </c:pt>
                <c:pt idx="58">
                  <c:v>0.5</c:v>
                </c:pt>
                <c:pt idx="59">
                  <c:v>-5.9</c:v>
                </c:pt>
                <c:pt idx="60">
                  <c:v>-5.4</c:v>
                </c:pt>
                <c:pt idx="61">
                  <c:v>-1.9</c:v>
                </c:pt>
                <c:pt idx="62">
                  <c:v>2.5</c:v>
                </c:pt>
                <c:pt idx="63">
                  <c:v>3.5</c:v>
                </c:pt>
                <c:pt idx="64">
                  <c:v>6.5</c:v>
                </c:pt>
                <c:pt idx="65">
                  <c:v>4.3</c:v>
                </c:pt>
                <c:pt idx="66">
                  <c:v>3.6</c:v>
                </c:pt>
                <c:pt idx="67">
                  <c:v>1.2</c:v>
                </c:pt>
                <c:pt idx="68">
                  <c:v>0.3</c:v>
                </c:pt>
                <c:pt idx="69">
                  <c:v>0.6</c:v>
                </c:pt>
                <c:pt idx="70">
                  <c:v>-0.3</c:v>
                </c:pt>
                <c:pt idx="75">
                  <c:v>1.9</c:v>
                </c:pt>
                <c:pt idx="76">
                  <c:v>4.5999999999999996</c:v>
                </c:pt>
                <c:pt idx="77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4E-4E10-82F7-720C6066B86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92288008"/>
        <c:axId val="692286568"/>
      </c:lineChart>
      <c:catAx>
        <c:axId val="692288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92286568"/>
        <c:crosses val="autoZero"/>
        <c:auto val="1"/>
        <c:lblAlgn val="ctr"/>
        <c:lblOffset val="100"/>
        <c:noMultiLvlLbl val="0"/>
      </c:catAx>
      <c:valAx>
        <c:axId val="692286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92288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403410</xdr:colOff>
      <xdr:row>21</xdr:row>
      <xdr:rowOff>181246</xdr:rowOff>
    </xdr:from>
    <xdr:to>
      <xdr:col>25</xdr:col>
      <xdr:colOff>423375</xdr:colOff>
      <xdr:row>43</xdr:row>
      <xdr:rowOff>182063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D2DF6E89-432D-49D4-436D-A88E3BA96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00292" y="4607570"/>
          <a:ext cx="9376877" cy="41918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9</xdr:col>
      <xdr:colOff>608190</xdr:colOff>
      <xdr:row>180</xdr:row>
      <xdr:rowOff>113048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A3EAF657-28DC-8B5F-8CC3-1006A9253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209059"/>
          <a:ext cx="11276190" cy="10019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333376</xdr:colOff>
      <xdr:row>1</xdr:row>
      <xdr:rowOff>47625</xdr:rowOff>
    </xdr:from>
    <xdr:to>
      <xdr:col>31</xdr:col>
      <xdr:colOff>504826</xdr:colOff>
      <xdr:row>175</xdr:row>
      <xdr:rowOff>54429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18033651-D8C4-4D53-9126-52732407CD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eatpumpmonitor.org/system/view?id=45" TargetMode="External"/><Relationship Id="rId2" Type="http://schemas.openxmlformats.org/officeDocument/2006/relationships/hyperlink" Target="https://community.openenergymonitor.org/t/samsung-gen-6-8kw-efficiency/22132" TargetMode="External"/><Relationship Id="rId1" Type="http://schemas.openxmlformats.org/officeDocument/2006/relationships/hyperlink" Target="https://www.neverin.hr/postaja/varazdin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emoncms.org/app/view?name=WoburnSandsSamsung16kw&amp;readkey=536f3634aa60c0be3d6e00f1c6128e7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D5D8A-9D9D-4144-A80D-62EE1E61BBB6}">
  <dimension ref="A1:T117"/>
  <sheetViews>
    <sheetView tabSelected="1" zoomScale="85" zoomScaleNormal="85" workbookViewId="0">
      <pane ySplit="4" topLeftCell="A65" activePane="bottomLeft" state="frozen"/>
      <selection pane="bottomLeft" activeCell="H83" sqref="H83"/>
    </sheetView>
  </sheetViews>
  <sheetFormatPr defaultRowHeight="15" x14ac:dyDescent="0.25"/>
  <cols>
    <col min="2" max="2" width="16.85546875" customWidth="1"/>
    <col min="3" max="3" width="22.7109375" customWidth="1"/>
    <col min="4" max="4" width="21.5703125" customWidth="1"/>
    <col min="5" max="11" width="18" style="1" customWidth="1"/>
    <col min="12" max="12" width="16.85546875" customWidth="1"/>
    <col min="13" max="13" width="23.28515625" customWidth="1"/>
    <col min="14" max="15" width="16.140625" customWidth="1"/>
    <col min="16" max="17" width="15.7109375" customWidth="1"/>
    <col min="18" max="18" width="29" customWidth="1"/>
  </cols>
  <sheetData>
    <row r="1" spans="1:17" x14ac:dyDescent="0.25">
      <c r="D1" t="s">
        <v>37</v>
      </c>
      <c r="E1" s="1">
        <v>8.4512000000000004E-2</v>
      </c>
      <c r="F1" s="1" t="s">
        <v>39</v>
      </c>
      <c r="G1" s="1">
        <f>E1*7.5345</f>
        <v>0.63675566400000005</v>
      </c>
    </row>
    <row r="2" spans="1:17" x14ac:dyDescent="0.25">
      <c r="D2" t="s">
        <v>38</v>
      </c>
      <c r="E2" s="1">
        <v>4.1467999999999998E-2</v>
      </c>
      <c r="F2" s="1" t="s">
        <v>39</v>
      </c>
      <c r="G2" s="1">
        <f>E2*7.5345</f>
        <v>0.31244064599999999</v>
      </c>
      <c r="Q2" s="55" t="s">
        <v>28</v>
      </c>
    </row>
    <row r="3" spans="1:17" ht="19.5" thickBot="1" x14ac:dyDescent="0.35">
      <c r="A3" s="56" t="s">
        <v>33</v>
      </c>
      <c r="B3" s="56"/>
      <c r="C3" s="56"/>
    </row>
    <row r="4" spans="1:17" ht="76.5" thickTop="1" thickBot="1" x14ac:dyDescent="0.3">
      <c r="A4" s="11"/>
      <c r="B4" s="64" t="s">
        <v>66</v>
      </c>
      <c r="C4" s="64" t="s">
        <v>67</v>
      </c>
      <c r="D4" s="35" t="s">
        <v>0</v>
      </c>
      <c r="E4" s="22" t="s">
        <v>68</v>
      </c>
      <c r="F4" s="22" t="s">
        <v>69</v>
      </c>
      <c r="G4" s="42" t="s">
        <v>70</v>
      </c>
      <c r="H4" s="30" t="s">
        <v>71</v>
      </c>
      <c r="I4" s="30" t="s">
        <v>72</v>
      </c>
      <c r="J4" s="13" t="s">
        <v>73</v>
      </c>
      <c r="K4" s="13" t="s">
        <v>4</v>
      </c>
      <c r="L4" s="63" t="s">
        <v>74</v>
      </c>
      <c r="M4" s="12" t="s">
        <v>36</v>
      </c>
      <c r="N4" s="63" t="s">
        <v>34</v>
      </c>
      <c r="O4" s="63" t="s">
        <v>35</v>
      </c>
      <c r="Q4" s="55" t="s">
        <v>29</v>
      </c>
    </row>
    <row r="5" spans="1:17" ht="15.75" thickTop="1" x14ac:dyDescent="0.25">
      <c r="A5" s="47" t="s">
        <v>75</v>
      </c>
      <c r="B5" s="48"/>
      <c r="C5" s="48"/>
      <c r="D5" s="49"/>
      <c r="E5" s="50"/>
      <c r="F5" s="50"/>
      <c r="G5" s="51"/>
      <c r="H5" s="52"/>
      <c r="I5" s="52"/>
      <c r="J5" s="53"/>
      <c r="K5" s="53"/>
      <c r="L5" s="54"/>
      <c r="Q5" s="55" t="s">
        <v>30</v>
      </c>
    </row>
    <row r="6" spans="1:17" x14ac:dyDescent="0.25">
      <c r="A6" s="9">
        <v>45257</v>
      </c>
      <c r="B6" s="10">
        <v>36.700000000000003</v>
      </c>
      <c r="C6" s="10">
        <v>86.9</v>
      </c>
      <c r="D6" s="36">
        <f>C6/B6</f>
        <v>2.3678474114441417</v>
      </c>
      <c r="E6" s="23">
        <v>-3.5</v>
      </c>
      <c r="F6" s="23">
        <v>7</v>
      </c>
      <c r="G6" s="43"/>
      <c r="H6" s="31"/>
      <c r="I6" s="31"/>
      <c r="J6" s="14">
        <v>32</v>
      </c>
      <c r="K6" s="14"/>
      <c r="L6" s="4" t="s">
        <v>1</v>
      </c>
      <c r="Q6" s="55" t="s">
        <v>31</v>
      </c>
    </row>
    <row r="7" spans="1:17" x14ac:dyDescent="0.25">
      <c r="A7" s="2">
        <v>45258</v>
      </c>
      <c r="B7" s="3">
        <v>34.200000000000003</v>
      </c>
      <c r="C7" s="3">
        <v>90</v>
      </c>
      <c r="D7" s="37">
        <f t="shared" ref="D7:D18" si="0">C7/B7</f>
        <v>2.6315789473684208</v>
      </c>
      <c r="E7" s="24">
        <v>-4</v>
      </c>
      <c r="F7" s="24">
        <v>7</v>
      </c>
      <c r="G7" s="44"/>
      <c r="H7" s="32"/>
      <c r="I7" s="32"/>
      <c r="J7" s="15">
        <v>32</v>
      </c>
      <c r="K7" s="15"/>
      <c r="L7" s="4" t="s">
        <v>1</v>
      </c>
    </row>
    <row r="8" spans="1:17" x14ac:dyDescent="0.25">
      <c r="A8" s="2">
        <v>45259</v>
      </c>
      <c r="B8" s="3">
        <v>39.6</v>
      </c>
      <c r="C8" s="3">
        <v>90.7</v>
      </c>
      <c r="D8" s="37">
        <f t="shared" si="0"/>
        <v>2.2904040404040402</v>
      </c>
      <c r="E8" s="24">
        <v>-2</v>
      </c>
      <c r="F8" s="24">
        <v>4</v>
      </c>
      <c r="G8" s="44"/>
      <c r="H8" s="32"/>
      <c r="I8" s="32"/>
      <c r="J8" s="15">
        <v>34</v>
      </c>
      <c r="K8" s="15"/>
      <c r="L8" s="4" t="s">
        <v>2</v>
      </c>
    </row>
    <row r="9" spans="1:17" x14ac:dyDescent="0.25">
      <c r="A9" s="2">
        <v>45260</v>
      </c>
      <c r="B9" s="3">
        <v>36.6</v>
      </c>
      <c r="C9" s="3">
        <v>90.8</v>
      </c>
      <c r="D9" s="37">
        <f t="shared" si="0"/>
        <v>2.4808743169398904</v>
      </c>
      <c r="E9" s="24">
        <v>1</v>
      </c>
      <c r="F9" s="24">
        <v>4</v>
      </c>
      <c r="G9" s="44"/>
      <c r="H9" s="32"/>
      <c r="I9" s="32"/>
      <c r="J9" s="15">
        <v>36</v>
      </c>
      <c r="K9" s="15"/>
      <c r="L9" s="4" t="s">
        <v>2</v>
      </c>
    </row>
    <row r="10" spans="1:17" x14ac:dyDescent="0.25">
      <c r="A10" s="2"/>
      <c r="B10" s="3"/>
      <c r="C10" s="3"/>
      <c r="D10" s="37"/>
      <c r="E10" s="24"/>
      <c r="F10" s="24"/>
      <c r="G10" s="44"/>
      <c r="H10" s="32"/>
      <c r="I10" s="32"/>
      <c r="J10" s="15"/>
      <c r="K10" s="15"/>
      <c r="L10" s="4"/>
    </row>
    <row r="11" spans="1:17" x14ac:dyDescent="0.25">
      <c r="A11" s="47" t="s">
        <v>76</v>
      </c>
      <c r="B11" s="48"/>
      <c r="C11" s="48"/>
      <c r="D11" s="49"/>
      <c r="E11" s="50"/>
      <c r="F11" s="50"/>
      <c r="G11" s="51"/>
      <c r="H11" s="52"/>
      <c r="I11" s="52"/>
      <c r="J11" s="53"/>
      <c r="K11" s="53"/>
      <c r="L11" s="54"/>
    </row>
    <row r="12" spans="1:17" x14ac:dyDescent="0.25">
      <c r="A12" s="2">
        <v>45261</v>
      </c>
      <c r="B12" s="3">
        <v>49.3</v>
      </c>
      <c r="C12" s="3">
        <v>103.3</v>
      </c>
      <c r="D12" s="37">
        <f t="shared" si="0"/>
        <v>2.0953346855983774</v>
      </c>
      <c r="E12" s="24">
        <v>2</v>
      </c>
      <c r="F12" s="24">
        <v>4</v>
      </c>
      <c r="G12" s="44"/>
      <c r="H12" s="32"/>
      <c r="I12" s="32"/>
      <c r="J12" s="15">
        <v>38</v>
      </c>
      <c r="K12" s="15"/>
      <c r="L12" s="4" t="s">
        <v>2</v>
      </c>
    </row>
    <row r="13" spans="1:17" x14ac:dyDescent="0.25">
      <c r="A13" s="17">
        <v>45262</v>
      </c>
      <c r="B13" s="18">
        <v>76.7</v>
      </c>
      <c r="C13" s="18">
        <v>118.8</v>
      </c>
      <c r="D13" s="38">
        <f t="shared" si="0"/>
        <v>1.5488917861799216</v>
      </c>
      <c r="E13" s="25">
        <v>0</v>
      </c>
      <c r="F13" s="25">
        <v>3</v>
      </c>
      <c r="G13" s="45"/>
      <c r="H13" s="33"/>
      <c r="I13" s="33"/>
      <c r="J13" s="19">
        <v>38</v>
      </c>
      <c r="K13" s="19"/>
      <c r="L13" s="20" t="s">
        <v>2</v>
      </c>
      <c r="M13" t="s">
        <v>3</v>
      </c>
    </row>
    <row r="14" spans="1:17" x14ac:dyDescent="0.25">
      <c r="A14" s="2">
        <v>45263</v>
      </c>
      <c r="B14" s="3">
        <v>68.900000000000006</v>
      </c>
      <c r="C14" s="3">
        <v>113.7</v>
      </c>
      <c r="D14" s="37">
        <f t="shared" si="0"/>
        <v>1.6502177068214803</v>
      </c>
      <c r="E14" s="24">
        <v>-4</v>
      </c>
      <c r="F14" s="24">
        <v>3</v>
      </c>
      <c r="G14" s="44"/>
      <c r="H14" s="32"/>
      <c r="I14" s="32"/>
      <c r="J14" s="15">
        <v>38</v>
      </c>
      <c r="K14" s="15"/>
      <c r="L14" s="4" t="s">
        <v>2</v>
      </c>
    </row>
    <row r="15" spans="1:17" x14ac:dyDescent="0.25">
      <c r="A15" s="2">
        <v>45264</v>
      </c>
      <c r="B15" s="3">
        <v>61.1</v>
      </c>
      <c r="C15" s="3">
        <v>90.7</v>
      </c>
      <c r="D15" s="37">
        <f t="shared" si="0"/>
        <v>1.4844517184942716</v>
      </c>
      <c r="E15" s="24">
        <v>-6</v>
      </c>
      <c r="F15" s="24">
        <v>2</v>
      </c>
      <c r="G15" s="44"/>
      <c r="H15" s="32"/>
      <c r="I15" s="32"/>
      <c r="J15" s="15">
        <v>38</v>
      </c>
      <c r="K15" s="15"/>
      <c r="L15" s="4" t="s">
        <v>1</v>
      </c>
    </row>
    <row r="16" spans="1:17" x14ac:dyDescent="0.25">
      <c r="A16" s="2">
        <v>45265</v>
      </c>
      <c r="B16" s="3">
        <v>50.4</v>
      </c>
      <c r="C16" s="3">
        <v>85.5</v>
      </c>
      <c r="D16" s="37">
        <f t="shared" si="0"/>
        <v>1.6964285714285714</v>
      </c>
      <c r="E16" s="24">
        <v>-1</v>
      </c>
      <c r="F16" s="24">
        <v>2</v>
      </c>
      <c r="G16" s="44"/>
      <c r="H16" s="32"/>
      <c r="I16" s="32"/>
      <c r="J16" s="15">
        <v>38</v>
      </c>
      <c r="K16" s="15"/>
      <c r="L16" s="4" t="s">
        <v>1</v>
      </c>
    </row>
    <row r="17" spans="1:13" x14ac:dyDescent="0.25">
      <c r="A17" s="2">
        <v>45266</v>
      </c>
      <c r="B17" s="3">
        <v>36.4</v>
      </c>
      <c r="C17" s="3">
        <v>63.3</v>
      </c>
      <c r="D17" s="37">
        <f t="shared" si="0"/>
        <v>1.7390109890109891</v>
      </c>
      <c r="E17" s="24">
        <v>0</v>
      </c>
      <c r="F17" s="24">
        <v>1</v>
      </c>
      <c r="G17" s="44"/>
      <c r="H17" s="32"/>
      <c r="I17" s="32"/>
      <c r="J17" s="15">
        <v>34</v>
      </c>
      <c r="K17" s="15"/>
      <c r="L17" s="4" t="s">
        <v>1</v>
      </c>
    </row>
    <row r="18" spans="1:13" x14ac:dyDescent="0.25">
      <c r="A18" s="2">
        <v>45267</v>
      </c>
      <c r="B18" s="3">
        <v>35.1</v>
      </c>
      <c r="C18" s="3">
        <v>61.1</v>
      </c>
      <c r="D18" s="37">
        <f t="shared" si="0"/>
        <v>1.7407407407407407</v>
      </c>
      <c r="E18" s="24">
        <v>-3</v>
      </c>
      <c r="F18" s="24">
        <v>6</v>
      </c>
      <c r="G18" s="44"/>
      <c r="H18" s="32"/>
      <c r="I18" s="32"/>
      <c r="J18" s="15">
        <v>32</v>
      </c>
      <c r="K18" s="15"/>
      <c r="L18" s="4" t="s">
        <v>1</v>
      </c>
    </row>
    <row r="19" spans="1:13" x14ac:dyDescent="0.25">
      <c r="A19" s="9">
        <v>45268</v>
      </c>
      <c r="B19" s="3"/>
      <c r="C19" s="3"/>
      <c r="D19" s="39"/>
      <c r="E19" s="24"/>
      <c r="F19" s="24"/>
      <c r="G19" s="44"/>
      <c r="H19" s="32"/>
      <c r="I19" s="32"/>
      <c r="J19" s="15"/>
      <c r="K19" s="15"/>
      <c r="L19" s="4"/>
    </row>
    <row r="20" spans="1:13" x14ac:dyDescent="0.25">
      <c r="A20" s="17">
        <v>45269</v>
      </c>
      <c r="B20" s="18"/>
      <c r="C20" s="18"/>
      <c r="D20" s="40"/>
      <c r="E20" s="25"/>
      <c r="F20" s="25"/>
      <c r="G20" s="45"/>
      <c r="H20" s="33"/>
      <c r="I20" s="33"/>
      <c r="J20" s="19"/>
      <c r="K20" s="19"/>
      <c r="L20" s="20"/>
      <c r="M20" t="s">
        <v>3</v>
      </c>
    </row>
    <row r="21" spans="1:13" x14ac:dyDescent="0.25">
      <c r="A21" s="2">
        <v>45270</v>
      </c>
      <c r="B21" s="3"/>
      <c r="C21" s="3"/>
      <c r="D21" s="39"/>
      <c r="E21" s="24"/>
      <c r="F21" s="24"/>
      <c r="G21" s="44"/>
      <c r="H21" s="32"/>
      <c r="I21" s="32"/>
      <c r="J21" s="15"/>
      <c r="K21" s="15"/>
      <c r="L21" s="4"/>
    </row>
    <row r="22" spans="1:13" x14ac:dyDescent="0.25">
      <c r="A22" s="2">
        <v>45271</v>
      </c>
      <c r="B22" s="3">
        <v>38.299999999999997</v>
      </c>
      <c r="C22" s="3">
        <v>76.900000000000006</v>
      </c>
      <c r="D22" s="37">
        <f t="shared" ref="D22:D75" si="1">C22/B22</f>
        <v>2.0078328981723241</v>
      </c>
      <c r="E22" s="26">
        <v>2</v>
      </c>
      <c r="F22" s="24">
        <v>10.9</v>
      </c>
      <c r="G22" s="44">
        <v>5.5</v>
      </c>
      <c r="H22" s="32" t="s">
        <v>5</v>
      </c>
      <c r="I22" s="32">
        <v>89</v>
      </c>
      <c r="J22" s="15">
        <v>35</v>
      </c>
      <c r="K22" s="15">
        <v>23.3</v>
      </c>
      <c r="L22" s="4" t="s">
        <v>1</v>
      </c>
    </row>
    <row r="23" spans="1:13" x14ac:dyDescent="0.25">
      <c r="A23" s="2">
        <v>45272</v>
      </c>
      <c r="B23" s="3">
        <v>39</v>
      </c>
      <c r="C23" s="3">
        <v>79.099999999999994</v>
      </c>
      <c r="D23" s="37">
        <f t="shared" si="1"/>
        <v>2.0282051282051281</v>
      </c>
      <c r="E23" s="26">
        <v>0.6</v>
      </c>
      <c r="F23" s="24">
        <v>11</v>
      </c>
      <c r="G23" s="44">
        <v>4.9000000000000004</v>
      </c>
      <c r="H23" s="32" t="s">
        <v>6</v>
      </c>
      <c r="I23" s="32">
        <v>94</v>
      </c>
      <c r="J23" s="15">
        <v>35</v>
      </c>
      <c r="K23" s="15">
        <v>23.4</v>
      </c>
      <c r="L23" s="4" t="s">
        <v>1</v>
      </c>
    </row>
    <row r="24" spans="1:13" x14ac:dyDescent="0.25">
      <c r="A24" s="2">
        <v>45273</v>
      </c>
      <c r="B24" s="3">
        <v>32.799999999999997</v>
      </c>
      <c r="C24" s="3">
        <v>68.7</v>
      </c>
      <c r="D24" s="37">
        <f t="shared" si="1"/>
        <v>2.0945121951219514</v>
      </c>
      <c r="E24" s="26">
        <v>0</v>
      </c>
      <c r="F24" s="24">
        <v>9.6</v>
      </c>
      <c r="G24" s="44">
        <v>7.2</v>
      </c>
      <c r="H24" s="32" t="s">
        <v>7</v>
      </c>
      <c r="I24" s="32">
        <v>97</v>
      </c>
      <c r="J24" s="15">
        <v>35</v>
      </c>
      <c r="K24" s="15">
        <v>22.7</v>
      </c>
      <c r="L24" s="4" t="s">
        <v>1</v>
      </c>
    </row>
    <row r="25" spans="1:13" x14ac:dyDescent="0.25">
      <c r="A25" s="2">
        <v>45274</v>
      </c>
      <c r="B25" s="3">
        <v>36.9</v>
      </c>
      <c r="C25" s="3">
        <v>90</v>
      </c>
      <c r="D25" s="37">
        <f t="shared" si="1"/>
        <v>2.4390243902439024</v>
      </c>
      <c r="E25" s="26">
        <v>5</v>
      </c>
      <c r="F25" s="24">
        <v>10.199999999999999</v>
      </c>
      <c r="G25" s="44">
        <v>7.1</v>
      </c>
      <c r="H25" s="32" t="s">
        <v>8</v>
      </c>
      <c r="I25" s="32">
        <v>93</v>
      </c>
      <c r="J25" s="15">
        <v>35</v>
      </c>
      <c r="K25" s="15">
        <v>23.3</v>
      </c>
      <c r="L25" s="4" t="s">
        <v>1</v>
      </c>
    </row>
    <row r="26" spans="1:13" x14ac:dyDescent="0.25">
      <c r="A26" s="2">
        <v>45275</v>
      </c>
      <c r="B26" s="3">
        <v>39.799999999999997</v>
      </c>
      <c r="C26" s="3">
        <v>86.8</v>
      </c>
      <c r="D26" s="37">
        <f t="shared" si="1"/>
        <v>2.1809045226130652</v>
      </c>
      <c r="E26" s="26">
        <v>2.2999999999999998</v>
      </c>
      <c r="F26" s="24">
        <v>7.9</v>
      </c>
      <c r="G26" s="44">
        <v>4.4000000000000004</v>
      </c>
      <c r="H26" s="32" t="s">
        <v>9</v>
      </c>
      <c r="I26" s="32">
        <v>86</v>
      </c>
      <c r="J26" s="15">
        <v>35</v>
      </c>
      <c r="K26" s="15">
        <v>23.6</v>
      </c>
      <c r="L26" s="4" t="s">
        <v>1</v>
      </c>
    </row>
    <row r="27" spans="1:13" x14ac:dyDescent="0.25">
      <c r="A27" s="17">
        <v>45276</v>
      </c>
      <c r="B27" s="18">
        <v>52.4</v>
      </c>
      <c r="C27" s="18">
        <v>95.6</v>
      </c>
      <c r="D27" s="38">
        <f t="shared" si="1"/>
        <v>1.8244274809160306</v>
      </c>
      <c r="E27" s="27">
        <v>-0.9</v>
      </c>
      <c r="F27" s="25">
        <v>5.7</v>
      </c>
      <c r="G27" s="45">
        <v>2.6</v>
      </c>
      <c r="H27" s="33" t="s">
        <v>5</v>
      </c>
      <c r="I27" s="33">
        <v>91</v>
      </c>
      <c r="J27" s="19">
        <v>35</v>
      </c>
      <c r="K27" s="19">
        <v>23.7</v>
      </c>
      <c r="L27" s="20" t="s">
        <v>1</v>
      </c>
      <c r="M27" t="s">
        <v>3</v>
      </c>
    </row>
    <row r="28" spans="1:13" x14ac:dyDescent="0.25">
      <c r="A28" s="2">
        <v>45277</v>
      </c>
      <c r="B28" s="3">
        <v>47.8</v>
      </c>
      <c r="C28" s="3">
        <v>87.5</v>
      </c>
      <c r="D28" s="37">
        <f t="shared" si="1"/>
        <v>1.8305439330543933</v>
      </c>
      <c r="E28" s="26">
        <v>-2.4</v>
      </c>
      <c r="F28" s="24">
        <v>8.6999999999999993</v>
      </c>
      <c r="G28" s="44">
        <v>1.8</v>
      </c>
      <c r="H28" s="32" t="s">
        <v>10</v>
      </c>
      <c r="I28" s="32">
        <v>89</v>
      </c>
      <c r="J28" s="15">
        <v>35</v>
      </c>
      <c r="K28" s="15">
        <v>23.6</v>
      </c>
      <c r="L28" s="4" t="s">
        <v>1</v>
      </c>
    </row>
    <row r="29" spans="1:13" x14ac:dyDescent="0.25">
      <c r="A29" s="2">
        <v>45278</v>
      </c>
      <c r="B29" s="3">
        <v>42.9</v>
      </c>
      <c r="C29" s="3">
        <v>84.3</v>
      </c>
      <c r="D29" s="37">
        <f t="shared" si="1"/>
        <v>1.965034965034965</v>
      </c>
      <c r="E29" s="26">
        <v>-1.6</v>
      </c>
      <c r="F29" s="24">
        <v>12.1</v>
      </c>
      <c r="G29" s="44">
        <v>3.1</v>
      </c>
      <c r="H29" s="32" t="s">
        <v>11</v>
      </c>
      <c r="I29" s="32">
        <v>86</v>
      </c>
      <c r="J29" s="15">
        <v>35</v>
      </c>
      <c r="K29" s="15">
        <v>23.6</v>
      </c>
      <c r="L29" s="4" t="s">
        <v>1</v>
      </c>
    </row>
    <row r="30" spans="1:13" x14ac:dyDescent="0.25">
      <c r="A30" s="9">
        <v>45279</v>
      </c>
      <c r="B30" s="3">
        <v>45.7</v>
      </c>
      <c r="C30" s="3">
        <v>82.4</v>
      </c>
      <c r="D30" s="37">
        <f t="shared" si="1"/>
        <v>1.8030634573304158</v>
      </c>
      <c r="E30" s="26">
        <v>-2.1</v>
      </c>
      <c r="F30" s="24">
        <v>11</v>
      </c>
      <c r="G30" s="44">
        <v>2.1</v>
      </c>
      <c r="H30" s="32" t="s">
        <v>12</v>
      </c>
      <c r="I30" s="32">
        <v>91</v>
      </c>
      <c r="J30" s="15">
        <v>35</v>
      </c>
      <c r="K30" s="15">
        <v>23.6</v>
      </c>
      <c r="L30" s="4" t="s">
        <v>1</v>
      </c>
    </row>
    <row r="31" spans="1:13" x14ac:dyDescent="0.25">
      <c r="A31" s="2">
        <v>45280</v>
      </c>
      <c r="B31" s="3">
        <v>55.1</v>
      </c>
      <c r="C31" s="3">
        <v>86.9</v>
      </c>
      <c r="D31" s="37">
        <f t="shared" si="1"/>
        <v>1.5771324863883849</v>
      </c>
      <c r="E31" s="26">
        <v>-3</v>
      </c>
      <c r="F31" s="24">
        <v>0.6</v>
      </c>
      <c r="G31" s="44">
        <v>-1.2</v>
      </c>
      <c r="H31" s="32" t="s">
        <v>13</v>
      </c>
      <c r="I31" s="32">
        <v>98</v>
      </c>
      <c r="J31" s="15">
        <v>35</v>
      </c>
      <c r="K31" s="15">
        <v>23.6</v>
      </c>
      <c r="L31" s="4" t="s">
        <v>1</v>
      </c>
    </row>
    <row r="32" spans="1:13" x14ac:dyDescent="0.25">
      <c r="A32" s="2">
        <v>45281</v>
      </c>
      <c r="B32" s="3">
        <v>47.9</v>
      </c>
      <c r="C32" s="3">
        <v>96</v>
      </c>
      <c r="D32" s="37">
        <f t="shared" si="1"/>
        <v>2.0041753653444676</v>
      </c>
      <c r="E32" s="26">
        <v>-2.2999999999999998</v>
      </c>
      <c r="F32" s="24">
        <v>10.199999999999999</v>
      </c>
      <c r="G32" s="44">
        <v>4.3</v>
      </c>
      <c r="H32" s="32" t="s">
        <v>14</v>
      </c>
      <c r="I32" s="32">
        <v>80</v>
      </c>
      <c r="J32" s="15">
        <v>35</v>
      </c>
      <c r="K32" s="15">
        <v>23.5</v>
      </c>
      <c r="L32" s="4" t="s">
        <v>1</v>
      </c>
    </row>
    <row r="33" spans="1:13" x14ac:dyDescent="0.25">
      <c r="A33" s="2">
        <v>45282</v>
      </c>
      <c r="B33" s="3">
        <v>37.5</v>
      </c>
      <c r="C33" s="3">
        <v>75.3</v>
      </c>
      <c r="D33" s="37">
        <f t="shared" si="1"/>
        <v>2.008</v>
      </c>
      <c r="E33" s="26">
        <v>2</v>
      </c>
      <c r="F33" s="24">
        <v>9.8000000000000007</v>
      </c>
      <c r="G33" s="44">
        <v>6.1</v>
      </c>
      <c r="H33" s="32" t="s">
        <v>15</v>
      </c>
      <c r="I33" s="32">
        <v>78</v>
      </c>
      <c r="J33" s="15">
        <v>35</v>
      </c>
      <c r="K33" s="15">
        <v>23.6</v>
      </c>
      <c r="L33" s="4" t="s">
        <v>1</v>
      </c>
    </row>
    <row r="34" spans="1:13" x14ac:dyDescent="0.25">
      <c r="A34" s="17">
        <v>45283</v>
      </c>
      <c r="B34" s="18">
        <v>47.8</v>
      </c>
      <c r="C34" s="18">
        <v>77.8</v>
      </c>
      <c r="D34" s="38">
        <f t="shared" si="1"/>
        <v>1.6276150627615062</v>
      </c>
      <c r="E34" s="28">
        <v>0</v>
      </c>
      <c r="F34" s="25">
        <v>6.6</v>
      </c>
      <c r="G34" s="45">
        <v>2.6</v>
      </c>
      <c r="H34" s="33" t="s">
        <v>5</v>
      </c>
      <c r="I34" s="33">
        <v>91</v>
      </c>
      <c r="J34" s="19">
        <v>35</v>
      </c>
      <c r="K34" s="19">
        <v>23.5</v>
      </c>
      <c r="L34" s="20" t="s">
        <v>1</v>
      </c>
      <c r="M34" t="s">
        <v>3</v>
      </c>
    </row>
    <row r="35" spans="1:13" x14ac:dyDescent="0.25">
      <c r="A35" s="2">
        <v>45284</v>
      </c>
      <c r="B35" s="3">
        <v>40.299999999999997</v>
      </c>
      <c r="C35" s="3">
        <v>88.2</v>
      </c>
      <c r="D35" s="37">
        <f t="shared" si="1"/>
        <v>2.1885856079404467</v>
      </c>
      <c r="E35" s="26">
        <v>0</v>
      </c>
      <c r="F35" s="24">
        <v>8.9</v>
      </c>
      <c r="G35" s="44">
        <v>4.8</v>
      </c>
      <c r="H35" s="32" t="s">
        <v>16</v>
      </c>
      <c r="I35" s="32">
        <v>89</v>
      </c>
      <c r="J35" s="15">
        <v>35</v>
      </c>
      <c r="K35" s="15">
        <v>22.7</v>
      </c>
      <c r="L35" s="4" t="s">
        <v>1</v>
      </c>
    </row>
    <row r="36" spans="1:13" x14ac:dyDescent="0.25">
      <c r="A36" s="2">
        <v>45285</v>
      </c>
      <c r="B36" s="3">
        <v>28.5</v>
      </c>
      <c r="C36" s="3">
        <v>62.6</v>
      </c>
      <c r="D36" s="37">
        <f t="shared" si="1"/>
        <v>2.1964912280701756</v>
      </c>
      <c r="E36" s="26">
        <v>6.2</v>
      </c>
      <c r="F36" s="24">
        <v>15.4</v>
      </c>
      <c r="G36" s="44">
        <v>12.4</v>
      </c>
      <c r="H36" s="32" t="s">
        <v>17</v>
      </c>
      <c r="I36" s="32">
        <v>67</v>
      </c>
      <c r="J36" s="15">
        <v>35</v>
      </c>
      <c r="K36" s="15">
        <v>19.399999999999999</v>
      </c>
      <c r="L36" s="4" t="s">
        <v>1</v>
      </c>
    </row>
    <row r="37" spans="1:13" x14ac:dyDescent="0.25">
      <c r="A37" s="2">
        <v>45286</v>
      </c>
      <c r="B37" s="3">
        <v>32.200000000000003</v>
      </c>
      <c r="C37" s="3">
        <v>69.599999999999994</v>
      </c>
      <c r="D37" s="37">
        <f t="shared" si="1"/>
        <v>2.1614906832298133</v>
      </c>
      <c r="E37" s="26">
        <v>3.5</v>
      </c>
      <c r="F37" s="24">
        <v>15.8</v>
      </c>
      <c r="G37" s="44">
        <v>9.6999999999999993</v>
      </c>
      <c r="H37" s="32" t="s">
        <v>18</v>
      </c>
      <c r="I37" s="32">
        <v>75</v>
      </c>
      <c r="J37" s="15">
        <v>35</v>
      </c>
      <c r="K37" s="15">
        <v>21.5</v>
      </c>
      <c r="L37" s="4" t="s">
        <v>1</v>
      </c>
    </row>
    <row r="38" spans="1:13" x14ac:dyDescent="0.25">
      <c r="A38" s="2">
        <v>45287</v>
      </c>
      <c r="B38" s="3">
        <v>34.6</v>
      </c>
      <c r="C38" s="3">
        <v>62.2</v>
      </c>
      <c r="D38" s="37">
        <f t="shared" si="1"/>
        <v>1.7976878612716762</v>
      </c>
      <c r="E38" s="26">
        <v>-0.3</v>
      </c>
      <c r="F38" s="24">
        <v>10.5</v>
      </c>
      <c r="G38" s="44">
        <v>4.4000000000000004</v>
      </c>
      <c r="H38" s="32" t="s">
        <v>5</v>
      </c>
      <c r="I38" s="32">
        <v>93</v>
      </c>
      <c r="J38" s="15">
        <v>35</v>
      </c>
      <c r="K38" s="15">
        <v>21.7</v>
      </c>
      <c r="L38" s="4" t="s">
        <v>1</v>
      </c>
    </row>
    <row r="39" spans="1:13" x14ac:dyDescent="0.25">
      <c r="A39" s="2">
        <v>45288</v>
      </c>
      <c r="B39" s="3">
        <v>31.2</v>
      </c>
      <c r="C39" s="3">
        <v>60.6</v>
      </c>
      <c r="D39" s="37">
        <f t="shared" si="1"/>
        <v>1.9423076923076923</v>
      </c>
      <c r="E39" s="26">
        <v>3.5</v>
      </c>
      <c r="F39" s="24">
        <v>14.1</v>
      </c>
      <c r="G39" s="44">
        <v>8.8000000000000007</v>
      </c>
      <c r="H39" s="32" t="s">
        <v>19</v>
      </c>
      <c r="I39" s="32">
        <v>72</v>
      </c>
      <c r="J39" s="15">
        <v>35</v>
      </c>
      <c r="K39" s="15">
        <v>21.4</v>
      </c>
      <c r="L39" s="4" t="s">
        <v>1</v>
      </c>
    </row>
    <row r="40" spans="1:13" x14ac:dyDescent="0.25">
      <c r="A40" s="2">
        <v>45289</v>
      </c>
      <c r="B40" s="3">
        <v>34.9</v>
      </c>
      <c r="C40" s="3">
        <v>68.400000000000006</v>
      </c>
      <c r="D40" s="37">
        <f t="shared" si="1"/>
        <v>1.9598853868194845</v>
      </c>
      <c r="E40" s="26">
        <v>4.5</v>
      </c>
      <c r="F40" s="24">
        <v>14.7</v>
      </c>
      <c r="G40" s="44">
        <v>9.5</v>
      </c>
      <c r="H40" s="32" t="s">
        <v>20</v>
      </c>
      <c r="I40" s="32">
        <v>71</v>
      </c>
      <c r="J40" s="15">
        <v>35</v>
      </c>
      <c r="K40" s="15">
        <v>20.5</v>
      </c>
      <c r="L40" s="4" t="s">
        <v>1</v>
      </c>
    </row>
    <row r="41" spans="1:13" x14ac:dyDescent="0.25">
      <c r="A41" s="17">
        <v>45290</v>
      </c>
      <c r="B41" s="18">
        <v>36.700000000000003</v>
      </c>
      <c r="C41" s="18">
        <v>46.1</v>
      </c>
      <c r="D41" s="38">
        <f t="shared" si="1"/>
        <v>1.2561307901907357</v>
      </c>
      <c r="E41" s="28">
        <v>0.7</v>
      </c>
      <c r="F41" s="25">
        <v>13.2</v>
      </c>
      <c r="G41" s="45">
        <v>6.2</v>
      </c>
      <c r="H41" s="33" t="s">
        <v>21</v>
      </c>
      <c r="I41" s="33">
        <v>87</v>
      </c>
      <c r="J41" s="19">
        <v>35</v>
      </c>
      <c r="K41" s="19">
        <v>17.600000000000001</v>
      </c>
      <c r="L41" s="20" t="s">
        <v>1</v>
      </c>
      <c r="M41" t="s">
        <v>3</v>
      </c>
    </row>
    <row r="42" spans="1:13" x14ac:dyDescent="0.25">
      <c r="A42" s="2">
        <v>45291</v>
      </c>
      <c r="B42" s="3">
        <v>24.3</v>
      </c>
      <c r="C42" s="3">
        <v>45.1</v>
      </c>
      <c r="D42" s="37">
        <f t="shared" si="1"/>
        <v>1.8559670781893005</v>
      </c>
      <c r="E42" s="26">
        <v>5.6</v>
      </c>
      <c r="F42" s="24">
        <v>15.1</v>
      </c>
      <c r="G42" s="44">
        <v>10.6</v>
      </c>
      <c r="H42" s="32" t="s">
        <v>22</v>
      </c>
      <c r="I42" s="32">
        <v>77</v>
      </c>
      <c r="J42" s="15">
        <v>35</v>
      </c>
      <c r="K42" s="15">
        <v>16.100000000000001</v>
      </c>
      <c r="L42" s="4" t="s">
        <v>1</v>
      </c>
    </row>
    <row r="43" spans="1:13" x14ac:dyDescent="0.25">
      <c r="A43" s="2"/>
      <c r="B43" s="57">
        <f>SUM(B12:B42)</f>
        <v>1204.4999999999998</v>
      </c>
      <c r="C43" s="57">
        <f>SUM(C12:C42)</f>
        <v>2226.5</v>
      </c>
      <c r="D43" s="37"/>
      <c r="E43" s="24"/>
      <c r="F43" s="24"/>
      <c r="G43" s="44"/>
      <c r="H43" s="32"/>
      <c r="I43" s="32"/>
      <c r="J43" s="15"/>
      <c r="K43" s="15"/>
      <c r="L43" s="4"/>
    </row>
    <row r="44" spans="1:13" x14ac:dyDescent="0.25">
      <c r="A44" s="47" t="s">
        <v>77</v>
      </c>
      <c r="B44" s="48"/>
      <c r="C44" s="48"/>
      <c r="D44" s="49"/>
      <c r="E44" s="50"/>
      <c r="F44" s="50"/>
      <c r="G44" s="51"/>
      <c r="H44" s="52"/>
      <c r="I44" s="52"/>
      <c r="J44" s="53"/>
      <c r="K44" s="53"/>
      <c r="L44" s="54"/>
    </row>
    <row r="45" spans="1:13" x14ac:dyDescent="0.25">
      <c r="A45" s="2">
        <v>45292</v>
      </c>
      <c r="B45" s="3">
        <v>25.2</v>
      </c>
      <c r="C45" s="3">
        <v>41.5</v>
      </c>
      <c r="D45" s="37">
        <f t="shared" si="1"/>
        <v>1.646825396825397</v>
      </c>
      <c r="E45" s="26">
        <v>1.6</v>
      </c>
      <c r="F45" s="24">
        <v>12.5</v>
      </c>
      <c r="G45" s="44">
        <v>5.9</v>
      </c>
      <c r="H45" s="32" t="s">
        <v>23</v>
      </c>
      <c r="I45" s="32">
        <v>88</v>
      </c>
      <c r="J45" s="15">
        <v>30</v>
      </c>
      <c r="K45" s="15">
        <v>17.3</v>
      </c>
      <c r="L45" s="4" t="s">
        <v>1</v>
      </c>
    </row>
    <row r="46" spans="1:13" x14ac:dyDescent="0.25">
      <c r="A46" s="2">
        <v>45293</v>
      </c>
      <c r="B46" s="3">
        <v>27.6</v>
      </c>
      <c r="C46" s="3">
        <v>51.4</v>
      </c>
      <c r="D46" s="37">
        <f t="shared" si="1"/>
        <v>1.86231884057971</v>
      </c>
      <c r="E46" s="26">
        <v>-1.3</v>
      </c>
      <c r="F46" s="24">
        <v>10.5</v>
      </c>
      <c r="G46" s="44">
        <v>3.9</v>
      </c>
      <c r="H46" s="32" t="s">
        <v>24</v>
      </c>
      <c r="I46" s="32">
        <v>86</v>
      </c>
      <c r="J46" s="15">
        <v>30</v>
      </c>
      <c r="K46" s="15">
        <v>19.7</v>
      </c>
      <c r="L46" s="4" t="s">
        <v>1</v>
      </c>
    </row>
    <row r="47" spans="1:13" x14ac:dyDescent="0.25">
      <c r="A47" s="2">
        <v>45294</v>
      </c>
      <c r="B47" s="3">
        <v>32.299999999999997</v>
      </c>
      <c r="C47" s="3">
        <v>74.099999999999994</v>
      </c>
      <c r="D47" s="37">
        <f t="shared" si="1"/>
        <v>2.2941176470588234</v>
      </c>
      <c r="E47" s="26">
        <v>7.6</v>
      </c>
      <c r="F47" s="24">
        <v>14.8</v>
      </c>
      <c r="G47" s="44">
        <v>11.2</v>
      </c>
      <c r="H47" s="32" t="s">
        <v>26</v>
      </c>
      <c r="I47" s="32">
        <v>69</v>
      </c>
      <c r="J47" s="15">
        <v>30</v>
      </c>
      <c r="K47" s="15">
        <v>21.5</v>
      </c>
      <c r="L47" s="4" t="s">
        <v>1</v>
      </c>
    </row>
    <row r="48" spans="1:13" x14ac:dyDescent="0.25">
      <c r="A48" s="2">
        <v>45295</v>
      </c>
      <c r="B48" s="3">
        <v>29.8</v>
      </c>
      <c r="C48" s="3">
        <v>59.4</v>
      </c>
      <c r="D48" s="37">
        <f t="shared" si="1"/>
        <v>1.9932885906040267</v>
      </c>
      <c r="E48" s="26">
        <v>1.7</v>
      </c>
      <c r="F48" s="24">
        <v>14.7</v>
      </c>
      <c r="G48" s="44">
        <v>9</v>
      </c>
      <c r="H48" s="32" t="s">
        <v>25</v>
      </c>
      <c r="I48" s="32">
        <v>73</v>
      </c>
      <c r="J48" s="15">
        <v>34</v>
      </c>
      <c r="K48" s="15">
        <v>20.9</v>
      </c>
      <c r="L48" s="4" t="s">
        <v>1</v>
      </c>
    </row>
    <row r="49" spans="1:16" x14ac:dyDescent="0.25">
      <c r="A49" s="2">
        <v>45296</v>
      </c>
      <c r="B49" s="3">
        <v>33.1</v>
      </c>
      <c r="C49" s="3">
        <v>63.6</v>
      </c>
      <c r="D49" s="37">
        <f t="shared" si="1"/>
        <v>1.9214501510574018</v>
      </c>
      <c r="E49" s="26">
        <v>-0.3</v>
      </c>
      <c r="F49" s="24">
        <v>10.8</v>
      </c>
      <c r="G49" s="44">
        <v>6.2</v>
      </c>
      <c r="H49" s="32" t="s">
        <v>27</v>
      </c>
      <c r="I49" s="32">
        <v>81</v>
      </c>
      <c r="J49" s="15">
        <v>34</v>
      </c>
      <c r="K49" s="15">
        <v>21.9</v>
      </c>
      <c r="L49" s="4" t="s">
        <v>1</v>
      </c>
    </row>
    <row r="50" spans="1:16" x14ac:dyDescent="0.25">
      <c r="A50" s="21">
        <v>45297</v>
      </c>
      <c r="B50" s="18">
        <v>37.1</v>
      </c>
      <c r="C50" s="18">
        <v>43.7</v>
      </c>
      <c r="D50" s="38">
        <f t="shared" si="1"/>
        <v>1.1778975741239892</v>
      </c>
      <c r="E50" s="28">
        <v>4.9000000000000004</v>
      </c>
      <c r="F50" s="25">
        <v>9.1</v>
      </c>
      <c r="G50" s="45">
        <v>6.2</v>
      </c>
      <c r="H50" s="33" t="s">
        <v>10</v>
      </c>
      <c r="I50" s="33">
        <v>94</v>
      </c>
      <c r="J50" s="19">
        <v>34</v>
      </c>
      <c r="K50" s="19">
        <v>18.2</v>
      </c>
      <c r="L50" s="20" t="s">
        <v>1</v>
      </c>
      <c r="M50" t="s">
        <v>3</v>
      </c>
      <c r="P50" t="s">
        <v>32</v>
      </c>
    </row>
    <row r="51" spans="1:16" x14ac:dyDescent="0.25">
      <c r="A51" s="2">
        <v>45298</v>
      </c>
      <c r="B51" s="3">
        <v>34</v>
      </c>
      <c r="C51" s="3">
        <v>41</v>
      </c>
      <c r="D51" s="37">
        <f t="shared" si="1"/>
        <v>1.2058823529411764</v>
      </c>
      <c r="E51" s="24">
        <v>0.6</v>
      </c>
      <c r="F51" s="24">
        <v>5</v>
      </c>
      <c r="G51" s="44">
        <v>2.2000000000000002</v>
      </c>
      <c r="H51" s="32" t="s">
        <v>44</v>
      </c>
      <c r="I51" s="32">
        <v>89</v>
      </c>
      <c r="J51" s="15">
        <v>34</v>
      </c>
      <c r="K51" s="15"/>
      <c r="L51" s="4" t="s">
        <v>1</v>
      </c>
      <c r="P51" t="s">
        <v>32</v>
      </c>
    </row>
    <row r="52" spans="1:16" x14ac:dyDescent="0.25">
      <c r="A52" s="2">
        <v>45299</v>
      </c>
      <c r="B52" s="3">
        <v>34.799999999999997</v>
      </c>
      <c r="C52" s="3">
        <v>41</v>
      </c>
      <c r="D52" s="37">
        <f t="shared" si="1"/>
        <v>1.1781609195402301</v>
      </c>
      <c r="E52" s="24">
        <v>-2.5</v>
      </c>
      <c r="F52" s="24">
        <v>0.3</v>
      </c>
      <c r="G52" s="44">
        <v>-1.5</v>
      </c>
      <c r="H52" s="32" t="s">
        <v>45</v>
      </c>
      <c r="I52" s="32">
        <v>71</v>
      </c>
      <c r="J52" s="15">
        <v>34</v>
      </c>
      <c r="K52" s="15"/>
      <c r="L52" s="4" t="s">
        <v>1</v>
      </c>
      <c r="P52" t="s">
        <v>32</v>
      </c>
    </row>
    <row r="53" spans="1:16" x14ac:dyDescent="0.25">
      <c r="A53" s="2">
        <v>45300</v>
      </c>
      <c r="B53" s="3">
        <v>38</v>
      </c>
      <c r="C53" s="3">
        <v>45.6</v>
      </c>
      <c r="D53" s="37">
        <f t="shared" si="1"/>
        <v>1.2</v>
      </c>
      <c r="E53" s="24">
        <v>-3.8</v>
      </c>
      <c r="F53" s="24">
        <v>-2.4</v>
      </c>
      <c r="G53" s="44">
        <v>-3.1</v>
      </c>
      <c r="H53" s="32" t="s">
        <v>46</v>
      </c>
      <c r="I53" s="32">
        <v>59</v>
      </c>
      <c r="J53" s="15">
        <v>34</v>
      </c>
      <c r="K53" s="15"/>
      <c r="L53" s="4" t="s">
        <v>1</v>
      </c>
      <c r="P53" t="s">
        <v>32</v>
      </c>
    </row>
    <row r="54" spans="1:16" x14ac:dyDescent="0.25">
      <c r="A54" s="2">
        <v>45301</v>
      </c>
      <c r="B54" s="3">
        <v>40.9</v>
      </c>
      <c r="C54" s="3">
        <v>51.9</v>
      </c>
      <c r="D54" s="37">
        <f t="shared" si="1"/>
        <v>1.2689486552567237</v>
      </c>
      <c r="E54" s="24">
        <v>-7.4</v>
      </c>
      <c r="F54" s="24">
        <v>-0.1</v>
      </c>
      <c r="G54" s="44">
        <v>-4.2</v>
      </c>
      <c r="H54" s="32" t="s">
        <v>23</v>
      </c>
      <c r="I54" s="32">
        <v>83</v>
      </c>
      <c r="J54" s="15">
        <v>34</v>
      </c>
      <c r="K54" s="15"/>
      <c r="L54" s="4" t="s">
        <v>1</v>
      </c>
      <c r="P54" t="s">
        <v>32</v>
      </c>
    </row>
    <row r="55" spans="1:16" x14ac:dyDescent="0.25">
      <c r="A55" s="2">
        <v>45302</v>
      </c>
      <c r="B55" s="3">
        <v>44.7</v>
      </c>
      <c r="C55" s="3">
        <v>58.5</v>
      </c>
      <c r="D55" s="37">
        <f t="shared" si="1"/>
        <v>1.3087248322147651</v>
      </c>
      <c r="E55" s="24">
        <v>-8.5</v>
      </c>
      <c r="F55" s="24">
        <v>1.6</v>
      </c>
      <c r="G55" s="44">
        <v>-4.3</v>
      </c>
      <c r="H55" s="32" t="s">
        <v>47</v>
      </c>
      <c r="I55" s="32">
        <v>84</v>
      </c>
      <c r="J55" s="15">
        <v>34</v>
      </c>
      <c r="K55" s="15"/>
      <c r="L55" s="4" t="s">
        <v>1</v>
      </c>
      <c r="P55" t="s">
        <v>32</v>
      </c>
    </row>
    <row r="56" spans="1:16" x14ac:dyDescent="0.25">
      <c r="A56" s="2">
        <v>45303</v>
      </c>
      <c r="B56" s="3">
        <v>40.6</v>
      </c>
      <c r="C56" s="3">
        <v>64.099999999999994</v>
      </c>
      <c r="D56" s="37">
        <f t="shared" si="1"/>
        <v>1.5788177339901477</v>
      </c>
      <c r="E56" s="24">
        <v>-4.4000000000000004</v>
      </c>
      <c r="F56" s="24">
        <v>1.9</v>
      </c>
      <c r="G56" s="44">
        <v>-0.9</v>
      </c>
      <c r="H56" s="32" t="s">
        <v>48</v>
      </c>
      <c r="I56" s="32">
        <v>82</v>
      </c>
      <c r="J56" s="15">
        <v>34</v>
      </c>
      <c r="K56" s="15"/>
      <c r="L56" s="4" t="s">
        <v>1</v>
      </c>
      <c r="N56">
        <v>27720</v>
      </c>
      <c r="P56" t="s">
        <v>32</v>
      </c>
    </row>
    <row r="57" spans="1:16" x14ac:dyDescent="0.25">
      <c r="A57" s="17">
        <v>45304</v>
      </c>
      <c r="B57" s="3">
        <v>52.7</v>
      </c>
      <c r="C57" s="3">
        <v>76.2</v>
      </c>
      <c r="D57" s="37">
        <f t="shared" si="1"/>
        <v>1.445920303605313</v>
      </c>
      <c r="E57" s="24">
        <v>-6.4</v>
      </c>
      <c r="F57" s="24">
        <v>4.5</v>
      </c>
      <c r="G57" s="44">
        <v>-1.4</v>
      </c>
      <c r="H57" s="32" t="s">
        <v>49</v>
      </c>
      <c r="I57" s="32">
        <v>78</v>
      </c>
      <c r="J57" s="15">
        <v>34</v>
      </c>
      <c r="K57" s="15"/>
      <c r="L57" s="4" t="s">
        <v>1</v>
      </c>
      <c r="P57" t="s">
        <v>32</v>
      </c>
    </row>
    <row r="58" spans="1:16" x14ac:dyDescent="0.25">
      <c r="A58" s="2">
        <v>45305</v>
      </c>
      <c r="B58" s="3">
        <v>43.6</v>
      </c>
      <c r="C58" s="3">
        <v>57.1</v>
      </c>
      <c r="D58" s="37">
        <f t="shared" si="1"/>
        <v>1.3096330275229358</v>
      </c>
      <c r="E58" s="24">
        <v>-5.4</v>
      </c>
      <c r="F58" s="24">
        <v>-0.7</v>
      </c>
      <c r="G58" s="44">
        <v>-3.6</v>
      </c>
      <c r="H58" s="32" t="s">
        <v>50</v>
      </c>
      <c r="I58" s="32">
        <v>95</v>
      </c>
      <c r="J58" s="15">
        <v>34</v>
      </c>
      <c r="K58" s="15"/>
      <c r="L58" s="4" t="s">
        <v>1</v>
      </c>
      <c r="P58" t="s">
        <v>32</v>
      </c>
    </row>
    <row r="59" spans="1:16" x14ac:dyDescent="0.25">
      <c r="A59" s="2">
        <v>45306</v>
      </c>
      <c r="B59" s="3">
        <v>39.799999999999997</v>
      </c>
      <c r="C59" s="3">
        <v>51.4</v>
      </c>
      <c r="D59" s="37">
        <f t="shared" si="1"/>
        <v>1.291457286432161</v>
      </c>
      <c r="E59" s="24">
        <v>-5.9</v>
      </c>
      <c r="F59" s="24">
        <v>0.4</v>
      </c>
      <c r="G59" s="44">
        <v>-2.2999999999999998</v>
      </c>
      <c r="H59" s="32" t="s">
        <v>51</v>
      </c>
      <c r="I59" s="32">
        <v>96</v>
      </c>
      <c r="J59" s="15">
        <v>34</v>
      </c>
      <c r="K59" s="15">
        <v>23.3</v>
      </c>
      <c r="L59" s="4" t="s">
        <v>1</v>
      </c>
      <c r="P59" t="s">
        <v>32</v>
      </c>
    </row>
    <row r="60" spans="1:16" x14ac:dyDescent="0.25">
      <c r="A60" s="2">
        <v>45307</v>
      </c>
      <c r="B60" s="3">
        <v>39.6</v>
      </c>
      <c r="C60" s="3">
        <v>49.2</v>
      </c>
      <c r="D60" s="37">
        <f t="shared" si="1"/>
        <v>1.2424242424242424</v>
      </c>
      <c r="E60" s="24">
        <v>-4.5999999999999996</v>
      </c>
      <c r="F60" s="24">
        <v>4.5</v>
      </c>
      <c r="G60" s="44">
        <v>-0.6</v>
      </c>
      <c r="H60" s="32" t="s">
        <v>52</v>
      </c>
      <c r="I60" s="32">
        <v>93</v>
      </c>
      <c r="J60" s="15">
        <v>34</v>
      </c>
      <c r="K60" s="15">
        <v>23.6</v>
      </c>
      <c r="L60" s="4" t="s">
        <v>1</v>
      </c>
      <c r="P60" t="s">
        <v>32</v>
      </c>
    </row>
    <row r="61" spans="1:16" x14ac:dyDescent="0.25">
      <c r="A61" s="2">
        <v>45308</v>
      </c>
      <c r="B61" s="3">
        <v>36.5</v>
      </c>
      <c r="C61" s="3">
        <v>50</v>
      </c>
      <c r="D61" s="37">
        <f t="shared" si="1"/>
        <v>1.3698630136986301</v>
      </c>
      <c r="E61" s="24">
        <v>-4</v>
      </c>
      <c r="F61" s="24">
        <v>7.6</v>
      </c>
      <c r="G61" s="44">
        <v>1.8</v>
      </c>
      <c r="H61" s="32" t="s">
        <v>7</v>
      </c>
      <c r="I61" s="32">
        <v>92</v>
      </c>
      <c r="J61" s="15">
        <v>34</v>
      </c>
      <c r="K61" s="15">
        <v>22.5</v>
      </c>
      <c r="L61" s="4" t="s">
        <v>1</v>
      </c>
      <c r="P61" t="s">
        <v>32</v>
      </c>
    </row>
    <row r="62" spans="1:16" x14ac:dyDescent="0.25">
      <c r="A62" s="2">
        <v>45309</v>
      </c>
      <c r="B62" s="3">
        <v>25.7</v>
      </c>
      <c r="C62" s="3">
        <v>37.299999999999997</v>
      </c>
      <c r="D62" s="37">
        <f t="shared" si="1"/>
        <v>1.4513618677042801</v>
      </c>
      <c r="E62" s="24">
        <v>8.9</v>
      </c>
      <c r="F62" s="24">
        <v>13.6</v>
      </c>
      <c r="G62" s="44">
        <v>12.1</v>
      </c>
      <c r="H62" s="32" t="s">
        <v>53</v>
      </c>
      <c r="I62" s="32">
        <v>76</v>
      </c>
      <c r="J62" s="15">
        <v>34</v>
      </c>
      <c r="K62" s="15">
        <v>17.3</v>
      </c>
      <c r="L62" s="4" t="s">
        <v>1</v>
      </c>
      <c r="P62" t="s">
        <v>32</v>
      </c>
    </row>
    <row r="63" spans="1:16" x14ac:dyDescent="0.25">
      <c r="A63" s="2">
        <v>45310</v>
      </c>
      <c r="B63" s="3">
        <v>35.700000000000003</v>
      </c>
      <c r="C63" s="3">
        <v>45.8</v>
      </c>
      <c r="D63" s="37">
        <f t="shared" si="1"/>
        <v>1.2829131652661063</v>
      </c>
      <c r="E63" s="24">
        <v>-3.7</v>
      </c>
      <c r="F63" s="24">
        <v>7.6</v>
      </c>
      <c r="G63" s="44">
        <v>0.5</v>
      </c>
      <c r="H63" s="32" t="s">
        <v>54</v>
      </c>
      <c r="I63" s="32">
        <v>93</v>
      </c>
      <c r="J63" s="15">
        <v>34</v>
      </c>
      <c r="K63" s="15">
        <v>22.1</v>
      </c>
      <c r="L63" s="4" t="s">
        <v>1</v>
      </c>
      <c r="P63" t="s">
        <v>32</v>
      </c>
    </row>
    <row r="64" spans="1:16" x14ac:dyDescent="0.25">
      <c r="A64" s="17">
        <v>45311</v>
      </c>
      <c r="B64" s="3">
        <v>52.6</v>
      </c>
      <c r="C64" s="3">
        <v>56.4</v>
      </c>
      <c r="D64" s="37">
        <f t="shared" si="1"/>
        <v>1.0722433460076044</v>
      </c>
      <c r="E64" s="24">
        <v>-10</v>
      </c>
      <c r="F64" s="24">
        <v>1.4</v>
      </c>
      <c r="G64" s="44">
        <v>-5.9</v>
      </c>
      <c r="H64" s="32" t="s">
        <v>52</v>
      </c>
      <c r="I64" s="32">
        <v>89</v>
      </c>
      <c r="J64" s="15">
        <v>34</v>
      </c>
      <c r="K64" s="15">
        <v>23.7</v>
      </c>
      <c r="L64" s="4" t="s">
        <v>1</v>
      </c>
      <c r="P64" t="s">
        <v>32</v>
      </c>
    </row>
    <row r="65" spans="1:16" x14ac:dyDescent="0.25">
      <c r="A65" s="2">
        <v>45312</v>
      </c>
      <c r="B65" s="3">
        <v>52.2</v>
      </c>
      <c r="C65" s="3">
        <v>65.599999999999994</v>
      </c>
      <c r="D65" s="37">
        <f t="shared" si="1"/>
        <v>1.2567049808429116</v>
      </c>
      <c r="E65" s="24">
        <v>-12.8</v>
      </c>
      <c r="F65" s="24">
        <v>2.4</v>
      </c>
      <c r="G65" s="44">
        <v>-5.4</v>
      </c>
      <c r="H65" s="32" t="s">
        <v>55</v>
      </c>
      <c r="I65" s="32">
        <v>83</v>
      </c>
      <c r="J65" s="15">
        <v>34</v>
      </c>
      <c r="K65" s="15">
        <v>23.5</v>
      </c>
      <c r="L65" s="4" t="s">
        <v>1</v>
      </c>
      <c r="P65" t="s">
        <v>32</v>
      </c>
    </row>
    <row r="66" spans="1:16" x14ac:dyDescent="0.25">
      <c r="A66" s="2">
        <v>45313</v>
      </c>
      <c r="B66" s="3">
        <v>38.9</v>
      </c>
      <c r="C66" s="3">
        <v>52.3</v>
      </c>
      <c r="D66" s="37">
        <f t="shared" si="1"/>
        <v>1.3444730077120823</v>
      </c>
      <c r="E66" s="24">
        <v>-9.6</v>
      </c>
      <c r="F66" s="24">
        <v>5.0999999999999996</v>
      </c>
      <c r="G66" s="44">
        <v>-1.9</v>
      </c>
      <c r="H66" s="32" t="s">
        <v>56</v>
      </c>
      <c r="I66" s="32">
        <v>75</v>
      </c>
      <c r="J66" s="15">
        <v>34</v>
      </c>
      <c r="K66" s="15">
        <v>22.8</v>
      </c>
      <c r="L66" s="4" t="s">
        <v>1</v>
      </c>
      <c r="P66" t="s">
        <v>32</v>
      </c>
    </row>
    <row r="67" spans="1:16" x14ac:dyDescent="0.25">
      <c r="A67" s="2">
        <v>45314</v>
      </c>
      <c r="B67" s="3">
        <v>32.4</v>
      </c>
      <c r="C67" s="3">
        <v>40.6</v>
      </c>
      <c r="D67" s="37">
        <f t="shared" si="1"/>
        <v>1.2530864197530864</v>
      </c>
      <c r="E67" s="24">
        <v>-3</v>
      </c>
      <c r="F67" s="24">
        <v>9.1999999999999993</v>
      </c>
      <c r="G67" s="44">
        <v>2.5</v>
      </c>
      <c r="H67" s="32" t="s">
        <v>57</v>
      </c>
      <c r="I67" s="32">
        <v>75</v>
      </c>
      <c r="J67" s="15">
        <v>35</v>
      </c>
      <c r="K67" s="15">
        <v>20.9</v>
      </c>
      <c r="L67" s="4" t="s">
        <v>1</v>
      </c>
    </row>
    <row r="68" spans="1:16" x14ac:dyDescent="0.25">
      <c r="A68" s="2">
        <v>45315</v>
      </c>
      <c r="B68" s="3">
        <v>35.299999999999997</v>
      </c>
      <c r="C68" s="3">
        <v>53.7</v>
      </c>
      <c r="D68" s="37">
        <f t="shared" si="1"/>
        <v>1.5212464589235128</v>
      </c>
      <c r="E68" s="24">
        <v>-3.2</v>
      </c>
      <c r="F68" s="24">
        <v>9.1</v>
      </c>
      <c r="G68" s="44">
        <v>3.5</v>
      </c>
      <c r="H68" s="32" t="s">
        <v>11</v>
      </c>
      <c r="I68" s="32">
        <v>78</v>
      </c>
      <c r="J68" s="15">
        <v>35</v>
      </c>
      <c r="K68" s="15">
        <v>22</v>
      </c>
      <c r="L68" s="4" t="s">
        <v>1</v>
      </c>
    </row>
    <row r="69" spans="1:16" x14ac:dyDescent="0.25">
      <c r="A69" s="2">
        <v>45316</v>
      </c>
      <c r="B69" s="3">
        <v>30.4</v>
      </c>
      <c r="C69" s="3">
        <v>45.1</v>
      </c>
      <c r="D69" s="37">
        <f t="shared" si="1"/>
        <v>1.4835526315789476</v>
      </c>
      <c r="E69" s="24">
        <v>0</v>
      </c>
      <c r="F69" s="24">
        <v>14.3</v>
      </c>
      <c r="G69" s="44">
        <v>6.5</v>
      </c>
      <c r="H69" s="32" t="s">
        <v>58</v>
      </c>
      <c r="I69" s="32">
        <v>68</v>
      </c>
      <c r="J69" s="15">
        <v>35</v>
      </c>
      <c r="K69" s="15">
        <v>19.7</v>
      </c>
      <c r="L69" s="4" t="s">
        <v>1</v>
      </c>
    </row>
    <row r="70" spans="1:16" x14ac:dyDescent="0.25">
      <c r="A70" s="2">
        <v>45317</v>
      </c>
      <c r="B70" s="3">
        <v>36.5</v>
      </c>
      <c r="C70" s="3">
        <v>55.1</v>
      </c>
      <c r="D70" s="37">
        <f t="shared" si="1"/>
        <v>1.5095890410958905</v>
      </c>
      <c r="E70" s="24">
        <v>-1.4</v>
      </c>
      <c r="F70" s="24">
        <v>9.8000000000000007</v>
      </c>
      <c r="G70" s="44">
        <v>4.3</v>
      </c>
      <c r="H70" s="32" t="s">
        <v>15</v>
      </c>
      <c r="I70" s="32">
        <v>77</v>
      </c>
      <c r="J70" s="15">
        <v>35</v>
      </c>
      <c r="K70" s="15">
        <v>21.1</v>
      </c>
      <c r="L70" s="4" t="s">
        <v>1</v>
      </c>
    </row>
    <row r="71" spans="1:16" x14ac:dyDescent="0.25">
      <c r="A71" s="17">
        <v>45318</v>
      </c>
      <c r="B71" s="3">
        <v>43.3</v>
      </c>
      <c r="C71" s="3">
        <v>59.2</v>
      </c>
      <c r="D71" s="37">
        <f t="shared" si="1"/>
        <v>1.3672055427251735</v>
      </c>
      <c r="E71" s="24">
        <v>-1.6</v>
      </c>
      <c r="F71" s="24">
        <v>11.3</v>
      </c>
      <c r="G71" s="44">
        <v>3.6</v>
      </c>
      <c r="H71" s="32" t="s">
        <v>59</v>
      </c>
      <c r="I71" s="32">
        <v>76</v>
      </c>
      <c r="J71" s="15">
        <v>35</v>
      </c>
      <c r="K71" s="15">
        <v>21.2</v>
      </c>
      <c r="L71" s="4" t="s">
        <v>1</v>
      </c>
    </row>
    <row r="72" spans="1:16" x14ac:dyDescent="0.25">
      <c r="A72" s="2">
        <v>45319</v>
      </c>
      <c r="B72" s="3">
        <v>38.299999999999997</v>
      </c>
      <c r="C72" s="3">
        <v>63.2</v>
      </c>
      <c r="D72" s="37">
        <f t="shared" si="1"/>
        <v>1.6501305483028723</v>
      </c>
      <c r="E72" s="24">
        <v>-3.2</v>
      </c>
      <c r="F72" s="24">
        <v>9.4</v>
      </c>
      <c r="G72" s="44">
        <v>1.2</v>
      </c>
      <c r="H72" s="32" t="s">
        <v>60</v>
      </c>
      <c r="I72" s="32">
        <v>78</v>
      </c>
      <c r="J72" s="15">
        <v>35</v>
      </c>
      <c r="K72" s="15">
        <v>22.7</v>
      </c>
      <c r="L72" s="4" t="s">
        <v>1</v>
      </c>
    </row>
    <row r="73" spans="1:16" x14ac:dyDescent="0.25">
      <c r="A73" s="2">
        <v>45320</v>
      </c>
      <c r="B73" s="3">
        <v>36.1</v>
      </c>
      <c r="C73" s="3">
        <v>48</v>
      </c>
      <c r="D73" s="37">
        <f t="shared" si="1"/>
        <v>1.3296398891966759</v>
      </c>
      <c r="E73" s="24">
        <v>-5.2</v>
      </c>
      <c r="F73" s="24">
        <v>8.3000000000000007</v>
      </c>
      <c r="G73" s="44">
        <v>0.3</v>
      </c>
      <c r="H73" s="32" t="s">
        <v>61</v>
      </c>
      <c r="I73" s="32">
        <v>85</v>
      </c>
      <c r="J73" s="15">
        <v>35</v>
      </c>
      <c r="K73" s="15">
        <v>22</v>
      </c>
      <c r="L73" s="4" t="s">
        <v>1</v>
      </c>
    </row>
    <row r="74" spans="1:16" x14ac:dyDescent="0.25">
      <c r="A74" s="2">
        <v>45321</v>
      </c>
      <c r="B74" s="3">
        <v>35.5</v>
      </c>
      <c r="C74" s="3">
        <v>47.2</v>
      </c>
      <c r="D74" s="37">
        <f t="shared" si="1"/>
        <v>1.3295774647887324</v>
      </c>
      <c r="E74" s="24">
        <v>-4.8</v>
      </c>
      <c r="F74" s="24">
        <v>7.6</v>
      </c>
      <c r="G74" s="44">
        <v>0.6</v>
      </c>
      <c r="H74" s="32" t="s">
        <v>62</v>
      </c>
      <c r="I74" s="32">
        <v>83</v>
      </c>
      <c r="J74" s="15">
        <v>35</v>
      </c>
      <c r="K74" s="15">
        <v>21.9</v>
      </c>
      <c r="L74" s="4" t="s">
        <v>1</v>
      </c>
    </row>
    <row r="75" spans="1:16" x14ac:dyDescent="0.25">
      <c r="A75" s="2">
        <v>45322</v>
      </c>
      <c r="B75" s="3">
        <v>37.4</v>
      </c>
      <c r="C75" s="3">
        <v>53</v>
      </c>
      <c r="D75" s="37">
        <f t="shared" si="1"/>
        <v>1.4171122994652408</v>
      </c>
      <c r="E75" s="24">
        <v>-4.9000000000000004</v>
      </c>
      <c r="F75" s="24">
        <v>6.1</v>
      </c>
      <c r="G75" s="44">
        <v>-0.3</v>
      </c>
      <c r="H75" s="32" t="s">
        <v>63</v>
      </c>
      <c r="I75" s="32">
        <v>89</v>
      </c>
      <c r="J75" s="15">
        <v>35</v>
      </c>
      <c r="K75" s="15">
        <v>22.6</v>
      </c>
      <c r="L75" s="4" t="s">
        <v>1</v>
      </c>
    </row>
    <row r="76" spans="1:16" x14ac:dyDescent="0.25">
      <c r="A76" s="2"/>
      <c r="B76" s="57">
        <f>SUM(B45:B75)</f>
        <v>1160.5999999999999</v>
      </c>
      <c r="C76" s="57">
        <f>SUM(C45:C75)</f>
        <v>1642.1999999999998</v>
      </c>
      <c r="D76" s="37"/>
      <c r="E76" s="24"/>
      <c r="F76" s="24"/>
      <c r="G76" s="44"/>
      <c r="H76" s="32"/>
      <c r="I76" s="32"/>
      <c r="J76" s="15"/>
      <c r="K76" s="15"/>
      <c r="L76" s="4"/>
    </row>
    <row r="77" spans="1:16" x14ac:dyDescent="0.25">
      <c r="A77" s="2"/>
      <c r="B77" s="57"/>
      <c r="C77" s="57"/>
      <c r="D77" s="37"/>
      <c r="E77" s="24"/>
      <c r="F77" s="24"/>
      <c r="G77" s="44"/>
      <c r="H77" s="32"/>
      <c r="I77" s="32"/>
      <c r="J77" s="15"/>
      <c r="K77" s="15"/>
      <c r="L77" s="4"/>
    </row>
    <row r="78" spans="1:16" x14ac:dyDescent="0.25">
      <c r="A78" s="2"/>
      <c r="B78" s="57"/>
      <c r="C78" s="57"/>
      <c r="D78" s="37"/>
      <c r="E78" s="24"/>
      <c r="F78" s="24"/>
      <c r="G78" s="44"/>
      <c r="H78" s="32"/>
      <c r="I78" s="32"/>
      <c r="J78" s="15"/>
      <c r="K78" s="15"/>
      <c r="L78" s="4"/>
    </row>
    <row r="79" spans="1:16" x14ac:dyDescent="0.25">
      <c r="A79" s="47" t="s">
        <v>78</v>
      </c>
      <c r="B79" s="48"/>
      <c r="C79" s="48"/>
      <c r="D79" s="49"/>
      <c r="E79" s="50"/>
      <c r="F79" s="50"/>
      <c r="G79" s="51"/>
      <c r="H79" s="52"/>
      <c r="I79" s="52"/>
      <c r="J79" s="53"/>
      <c r="K79" s="53"/>
      <c r="L79" s="54"/>
    </row>
    <row r="80" spans="1:16" x14ac:dyDescent="0.25">
      <c r="A80" s="2">
        <v>45323</v>
      </c>
      <c r="B80" s="3">
        <v>35.200000000000003</v>
      </c>
      <c r="C80" s="3">
        <v>51.1</v>
      </c>
      <c r="D80" s="37">
        <f t="shared" ref="D80:D82" si="2">C80/B80</f>
        <v>1.4517045454545454</v>
      </c>
      <c r="E80" s="24">
        <v>-3.1</v>
      </c>
      <c r="F80" s="24">
        <v>8.4</v>
      </c>
      <c r="G80" s="44">
        <v>1.9</v>
      </c>
      <c r="H80" s="32" t="s">
        <v>64</v>
      </c>
      <c r="I80" s="32">
        <v>90</v>
      </c>
      <c r="J80" s="15">
        <v>35</v>
      </c>
      <c r="K80" s="15">
        <v>22</v>
      </c>
      <c r="L80" s="4" t="s">
        <v>1</v>
      </c>
    </row>
    <row r="81" spans="1:20" x14ac:dyDescent="0.25">
      <c r="A81" s="2">
        <v>45324</v>
      </c>
      <c r="B81" s="3">
        <v>39.5</v>
      </c>
      <c r="C81" s="3">
        <v>64.400000000000006</v>
      </c>
      <c r="D81" s="37">
        <f t="shared" si="2"/>
        <v>1.6303797468354433</v>
      </c>
      <c r="E81" s="24">
        <v>-1.2</v>
      </c>
      <c r="F81" s="24">
        <v>10.7</v>
      </c>
      <c r="G81" s="44">
        <v>4.5999999999999996</v>
      </c>
      <c r="H81" s="32" t="s">
        <v>55</v>
      </c>
      <c r="I81" s="32">
        <v>80</v>
      </c>
      <c r="J81" s="15">
        <v>35</v>
      </c>
      <c r="K81" s="15">
        <v>21.7</v>
      </c>
      <c r="L81" s="4" t="s">
        <v>1</v>
      </c>
    </row>
    <row r="82" spans="1:20" x14ac:dyDescent="0.25">
      <c r="A82" s="2">
        <v>45325</v>
      </c>
      <c r="B82" s="3">
        <v>40</v>
      </c>
      <c r="C82" s="3">
        <v>49.6</v>
      </c>
      <c r="D82" s="37">
        <f t="shared" si="2"/>
        <v>1.24</v>
      </c>
      <c r="E82" s="24">
        <v>0.9</v>
      </c>
      <c r="F82" s="24">
        <v>12.7</v>
      </c>
      <c r="G82" s="44">
        <v>5.9</v>
      </c>
      <c r="H82" s="32" t="s">
        <v>65</v>
      </c>
      <c r="I82" s="32">
        <v>77</v>
      </c>
      <c r="J82" s="15">
        <v>35</v>
      </c>
      <c r="K82" s="15">
        <v>20.100000000000001</v>
      </c>
      <c r="L82" s="4" t="s">
        <v>1</v>
      </c>
      <c r="P82" t="s">
        <v>40</v>
      </c>
      <c r="Q82" t="s">
        <v>41</v>
      </c>
      <c r="R82" t="s">
        <v>42</v>
      </c>
    </row>
    <row r="83" spans="1:20" x14ac:dyDescent="0.25">
      <c r="A83" s="2">
        <v>45326</v>
      </c>
      <c r="B83" s="3"/>
      <c r="C83" s="3"/>
      <c r="D83" s="37"/>
      <c r="E83" s="24"/>
      <c r="F83" s="24"/>
      <c r="G83" s="44"/>
      <c r="H83" s="32"/>
      <c r="I83" s="32"/>
      <c r="J83" s="15"/>
      <c r="K83" s="15"/>
      <c r="L83" s="4"/>
      <c r="N83" s="59">
        <v>3519</v>
      </c>
      <c r="O83" s="59">
        <v>2250</v>
      </c>
      <c r="P83" s="60">
        <f>N83*E1</f>
        <v>297.39772800000003</v>
      </c>
      <c r="Q83" s="61">
        <f>O83*E2</f>
        <v>93.302999999999997</v>
      </c>
      <c r="R83" s="61">
        <f>SUM(P83:Q83)</f>
        <v>390.70072800000003</v>
      </c>
      <c r="S83" s="62" t="s">
        <v>43</v>
      </c>
      <c r="T83" s="62"/>
    </row>
    <row r="84" spans="1:20" x14ac:dyDescent="0.25">
      <c r="A84" s="2">
        <v>45327</v>
      </c>
      <c r="B84" s="3"/>
      <c r="C84" s="3"/>
      <c r="D84" s="37"/>
      <c r="E84" s="24"/>
      <c r="F84" s="24"/>
      <c r="G84" s="44"/>
      <c r="H84" s="32"/>
      <c r="I84" s="32"/>
      <c r="J84" s="15"/>
      <c r="K84" s="15"/>
      <c r="L84" s="4"/>
    </row>
    <row r="85" spans="1:20" x14ac:dyDescent="0.25">
      <c r="A85" s="2">
        <v>45328</v>
      </c>
      <c r="B85" s="3"/>
      <c r="C85" s="3"/>
      <c r="D85" s="37"/>
      <c r="E85" s="24"/>
      <c r="F85" s="24"/>
      <c r="G85" s="44"/>
      <c r="H85" s="32"/>
      <c r="I85" s="32"/>
      <c r="J85" s="15"/>
      <c r="K85" s="15"/>
      <c r="L85" s="4"/>
    </row>
    <row r="86" spans="1:20" x14ac:dyDescent="0.25">
      <c r="A86" s="2">
        <v>45329</v>
      </c>
      <c r="B86" s="3"/>
      <c r="C86" s="3"/>
      <c r="D86" s="37"/>
      <c r="E86" s="24"/>
      <c r="F86" s="24"/>
      <c r="G86" s="44"/>
      <c r="H86" s="32"/>
      <c r="I86" s="32"/>
      <c r="J86" s="15"/>
      <c r="K86" s="15"/>
      <c r="L86" s="4"/>
    </row>
    <row r="87" spans="1:20" x14ac:dyDescent="0.25">
      <c r="A87" s="2">
        <v>45330</v>
      </c>
      <c r="B87" s="3"/>
      <c r="C87" s="3"/>
      <c r="D87" s="37"/>
      <c r="E87" s="24"/>
      <c r="F87" s="24"/>
      <c r="G87" s="44"/>
      <c r="H87" s="32"/>
      <c r="I87" s="32"/>
      <c r="J87" s="15"/>
      <c r="K87" s="15"/>
      <c r="L87" s="4"/>
    </row>
    <row r="88" spans="1:20" x14ac:dyDescent="0.25">
      <c r="A88" s="2">
        <v>45331</v>
      </c>
      <c r="B88" s="3"/>
      <c r="C88" s="3"/>
      <c r="D88" s="37"/>
      <c r="E88" s="24"/>
      <c r="F88" s="24"/>
      <c r="G88" s="44"/>
      <c r="H88" s="32"/>
      <c r="I88" s="32"/>
      <c r="J88" s="15"/>
      <c r="K88" s="15"/>
      <c r="L88" s="4"/>
    </row>
    <row r="89" spans="1:20" x14ac:dyDescent="0.25">
      <c r="A89" s="2">
        <v>45332</v>
      </c>
      <c r="B89" s="3"/>
      <c r="C89" s="3"/>
      <c r="D89" s="37"/>
      <c r="E89" s="24"/>
      <c r="F89" s="24"/>
      <c r="G89" s="44"/>
      <c r="H89" s="32"/>
      <c r="I89" s="32"/>
      <c r="J89" s="15"/>
      <c r="K89" s="15"/>
      <c r="L89" s="4"/>
    </row>
    <row r="90" spans="1:20" x14ac:dyDescent="0.25">
      <c r="A90" s="2">
        <v>45333</v>
      </c>
      <c r="B90" s="3"/>
      <c r="C90" s="3"/>
      <c r="D90" s="37"/>
      <c r="E90" s="24"/>
      <c r="F90" s="24"/>
      <c r="G90" s="44"/>
      <c r="H90" s="32"/>
      <c r="I90" s="32"/>
      <c r="J90" s="15"/>
      <c r="K90" s="15"/>
      <c r="L90" s="4"/>
    </row>
    <row r="91" spans="1:20" x14ac:dyDescent="0.25">
      <c r="A91" s="2">
        <v>45334</v>
      </c>
      <c r="B91" s="3"/>
      <c r="C91" s="3"/>
      <c r="D91" s="37"/>
      <c r="E91" s="24"/>
      <c r="F91" s="24"/>
      <c r="G91" s="44"/>
      <c r="H91" s="32"/>
      <c r="I91" s="32"/>
      <c r="J91" s="15"/>
      <c r="K91" s="15"/>
      <c r="L91" s="4"/>
    </row>
    <row r="92" spans="1:20" x14ac:dyDescent="0.25">
      <c r="A92" s="2">
        <v>45335</v>
      </c>
      <c r="B92" s="3"/>
      <c r="C92" s="3"/>
      <c r="D92" s="37"/>
      <c r="E92" s="24"/>
      <c r="F92" s="24"/>
      <c r="G92" s="44"/>
      <c r="H92" s="32"/>
      <c r="I92" s="32"/>
      <c r="J92" s="15"/>
      <c r="K92" s="15"/>
      <c r="L92" s="4"/>
    </row>
    <row r="93" spans="1:20" x14ac:dyDescent="0.25">
      <c r="A93" s="2">
        <v>45336</v>
      </c>
      <c r="B93" s="3"/>
      <c r="C93" s="3"/>
      <c r="D93" s="37"/>
      <c r="E93" s="24"/>
      <c r="F93" s="24"/>
      <c r="G93" s="44"/>
      <c r="H93" s="32"/>
      <c r="I93" s="32"/>
      <c r="J93" s="15"/>
      <c r="K93" s="15"/>
      <c r="L93" s="4"/>
    </row>
    <row r="94" spans="1:20" x14ac:dyDescent="0.25">
      <c r="A94" s="2">
        <v>45337</v>
      </c>
      <c r="B94" s="3"/>
      <c r="C94" s="3"/>
      <c r="D94" s="37"/>
      <c r="E94" s="24"/>
      <c r="F94" s="24"/>
      <c r="G94" s="44"/>
      <c r="H94" s="32"/>
      <c r="I94" s="32"/>
      <c r="J94" s="15"/>
      <c r="K94" s="15"/>
      <c r="L94" s="4"/>
    </row>
    <row r="95" spans="1:20" x14ac:dyDescent="0.25">
      <c r="A95" s="2">
        <v>45338</v>
      </c>
      <c r="B95" s="3"/>
      <c r="C95" s="3"/>
      <c r="D95" s="37"/>
      <c r="E95" s="24"/>
      <c r="F95" s="24"/>
      <c r="G95" s="44"/>
      <c r="H95" s="32"/>
      <c r="I95" s="32"/>
      <c r="J95" s="15"/>
      <c r="K95" s="15"/>
      <c r="L95" s="4"/>
    </row>
    <row r="96" spans="1:20" x14ac:dyDescent="0.25">
      <c r="A96" s="2">
        <v>45339</v>
      </c>
      <c r="B96" s="3"/>
      <c r="C96" s="3"/>
      <c r="D96" s="37"/>
      <c r="E96" s="24"/>
      <c r="F96" s="24"/>
      <c r="G96" s="44"/>
      <c r="H96" s="32"/>
      <c r="I96" s="32"/>
      <c r="J96" s="15"/>
      <c r="K96" s="15"/>
      <c r="L96" s="4"/>
    </row>
    <row r="97" spans="1:12" x14ac:dyDescent="0.25">
      <c r="A97" s="2">
        <v>45340</v>
      </c>
      <c r="B97" s="3"/>
      <c r="C97" s="3"/>
      <c r="D97" s="37"/>
      <c r="E97" s="24"/>
      <c r="F97" s="24"/>
      <c r="G97" s="44"/>
      <c r="H97" s="32"/>
      <c r="I97" s="32"/>
      <c r="J97" s="15"/>
      <c r="K97" s="15"/>
      <c r="L97" s="4"/>
    </row>
    <row r="98" spans="1:12" x14ac:dyDescent="0.25">
      <c r="A98" s="2">
        <v>45341</v>
      </c>
      <c r="B98" s="3"/>
      <c r="C98" s="3"/>
      <c r="D98" s="37"/>
      <c r="E98" s="24"/>
      <c r="F98" s="24"/>
      <c r="G98" s="44"/>
      <c r="H98" s="32"/>
      <c r="I98" s="32"/>
      <c r="J98" s="15"/>
      <c r="K98" s="15"/>
      <c r="L98" s="4"/>
    </row>
    <row r="99" spans="1:12" x14ac:dyDescent="0.25">
      <c r="A99" s="2">
        <v>45342</v>
      </c>
      <c r="B99" s="3"/>
      <c r="C99" s="3"/>
      <c r="D99" s="37"/>
      <c r="E99" s="24"/>
      <c r="F99" s="24"/>
      <c r="G99" s="44"/>
      <c r="H99" s="32"/>
      <c r="I99" s="32"/>
      <c r="J99" s="15"/>
      <c r="K99" s="15"/>
      <c r="L99" s="4"/>
    </row>
    <row r="100" spans="1:12" x14ac:dyDescent="0.25">
      <c r="A100" s="2">
        <v>45343</v>
      </c>
      <c r="B100" s="3"/>
      <c r="C100" s="3"/>
      <c r="D100" s="37"/>
      <c r="E100" s="24"/>
      <c r="F100" s="24"/>
      <c r="G100" s="44"/>
      <c r="H100" s="32"/>
      <c r="I100" s="32"/>
      <c r="J100" s="15"/>
      <c r="K100" s="15"/>
      <c r="L100" s="4"/>
    </row>
    <row r="101" spans="1:12" x14ac:dyDescent="0.25">
      <c r="A101" s="2">
        <v>45344</v>
      </c>
      <c r="B101" s="3"/>
      <c r="C101" s="3"/>
      <c r="D101" s="37"/>
      <c r="E101" s="24"/>
      <c r="F101" s="24"/>
      <c r="G101" s="44"/>
      <c r="H101" s="32"/>
      <c r="I101" s="32"/>
      <c r="J101" s="15"/>
      <c r="K101" s="15"/>
      <c r="L101" s="4"/>
    </row>
    <row r="102" spans="1:12" x14ac:dyDescent="0.25">
      <c r="A102" s="2">
        <v>45345</v>
      </c>
      <c r="B102" s="3"/>
      <c r="C102" s="3"/>
      <c r="D102" s="37"/>
      <c r="E102" s="24"/>
      <c r="F102" s="24"/>
      <c r="G102" s="44"/>
      <c r="H102" s="32"/>
      <c r="I102" s="32"/>
      <c r="J102" s="15"/>
      <c r="K102" s="15"/>
      <c r="L102" s="4"/>
    </row>
    <row r="103" spans="1:12" x14ac:dyDescent="0.25">
      <c r="A103" s="2">
        <v>45346</v>
      </c>
      <c r="B103" s="3"/>
      <c r="C103" s="3"/>
      <c r="D103" s="37"/>
      <c r="E103" s="24"/>
      <c r="F103" s="24"/>
      <c r="G103" s="44"/>
      <c r="H103" s="32"/>
      <c r="I103" s="32"/>
      <c r="J103" s="15"/>
      <c r="K103" s="15"/>
      <c r="L103" s="4"/>
    </row>
    <row r="104" spans="1:12" x14ac:dyDescent="0.25">
      <c r="A104" s="2">
        <v>45347</v>
      </c>
      <c r="B104" s="3"/>
      <c r="C104" s="3"/>
      <c r="D104" s="37"/>
      <c r="E104" s="24"/>
      <c r="F104" s="24"/>
      <c r="G104" s="44"/>
      <c r="H104" s="32"/>
      <c r="I104" s="32"/>
      <c r="J104" s="15"/>
      <c r="K104" s="15"/>
      <c r="L104" s="4"/>
    </row>
    <row r="105" spans="1:12" x14ac:dyDescent="0.25">
      <c r="A105" s="2">
        <v>45348</v>
      </c>
      <c r="B105" s="3"/>
      <c r="C105" s="3"/>
      <c r="D105" s="37"/>
      <c r="E105" s="24"/>
      <c r="F105" s="24"/>
      <c r="G105" s="44"/>
      <c r="H105" s="32"/>
      <c r="I105" s="32"/>
      <c r="J105" s="15"/>
      <c r="K105" s="15"/>
      <c r="L105" s="4"/>
    </row>
    <row r="106" spans="1:12" x14ac:dyDescent="0.25">
      <c r="A106" s="2">
        <v>45349</v>
      </c>
      <c r="B106" s="3"/>
      <c r="C106" s="3"/>
      <c r="D106" s="37"/>
      <c r="E106" s="24"/>
      <c r="F106" s="24"/>
      <c r="G106" s="44"/>
      <c r="H106" s="32"/>
      <c r="I106" s="32"/>
      <c r="J106" s="15"/>
      <c r="K106" s="15"/>
      <c r="L106" s="4"/>
    </row>
    <row r="107" spans="1:12" x14ac:dyDescent="0.25">
      <c r="A107" s="2">
        <v>45350</v>
      </c>
      <c r="B107" s="3"/>
      <c r="C107" s="3"/>
      <c r="D107" s="37"/>
      <c r="E107" s="24"/>
      <c r="F107" s="24"/>
      <c r="G107" s="44"/>
      <c r="H107" s="32"/>
      <c r="I107" s="32"/>
      <c r="J107" s="15"/>
      <c r="K107" s="15"/>
      <c r="L107" s="4"/>
    </row>
    <row r="108" spans="1:12" x14ac:dyDescent="0.25">
      <c r="A108" s="2">
        <v>45351</v>
      </c>
      <c r="B108" s="3"/>
      <c r="C108" s="3"/>
      <c r="D108" s="37"/>
      <c r="E108" s="24"/>
      <c r="F108" s="24"/>
      <c r="G108" s="44"/>
      <c r="H108" s="32"/>
      <c r="I108" s="32"/>
      <c r="J108" s="15"/>
      <c r="K108" s="15"/>
      <c r="L108" s="4"/>
    </row>
    <row r="109" spans="1:12" x14ac:dyDescent="0.25">
      <c r="A109" s="2"/>
      <c r="B109" s="3"/>
      <c r="C109" s="3"/>
      <c r="D109" s="37"/>
      <c r="E109" s="24"/>
      <c r="F109" s="24"/>
      <c r="G109" s="44"/>
      <c r="H109" s="32"/>
      <c r="I109" s="32"/>
      <c r="J109" s="15"/>
      <c r="K109" s="15"/>
      <c r="L109" s="4"/>
    </row>
    <row r="110" spans="1:12" x14ac:dyDescent="0.25">
      <c r="A110" s="2"/>
      <c r="B110" s="3"/>
      <c r="C110" s="3"/>
      <c r="D110" s="37"/>
      <c r="E110" s="24"/>
      <c r="F110" s="24"/>
      <c r="G110" s="44"/>
      <c r="H110" s="32"/>
      <c r="I110" s="32"/>
      <c r="J110" s="15"/>
      <c r="K110" s="15"/>
      <c r="L110" s="4"/>
    </row>
    <row r="111" spans="1:12" x14ac:dyDescent="0.25">
      <c r="A111" s="5"/>
      <c r="B111" s="3"/>
      <c r="C111" s="3"/>
      <c r="D111" s="39"/>
      <c r="E111" s="24"/>
      <c r="F111" s="24"/>
      <c r="G111" s="44"/>
      <c r="H111" s="32"/>
      <c r="I111" s="32"/>
      <c r="J111" s="15"/>
      <c r="K111" s="15"/>
      <c r="L111" s="4"/>
    </row>
    <row r="112" spans="1:12" ht="15.75" thickBot="1" x14ac:dyDescent="0.3">
      <c r="A112" s="6"/>
      <c r="B112" s="7"/>
      <c r="C112" s="7"/>
      <c r="D112" s="41"/>
      <c r="E112" s="29"/>
      <c r="F112" s="29"/>
      <c r="G112" s="46"/>
      <c r="H112" s="34"/>
      <c r="I112" s="34"/>
      <c r="J112" s="16"/>
      <c r="K112" s="16"/>
      <c r="L112" s="8"/>
    </row>
    <row r="113" spans="4:4" ht="15.75" thickTop="1" x14ac:dyDescent="0.25"/>
    <row r="117" spans="4:4" x14ac:dyDescent="0.25">
      <c r="D117" s="58">
        <f>AVERAGE(D6:D112)</f>
        <v>1.6872947068358408</v>
      </c>
    </row>
  </sheetData>
  <hyperlinks>
    <hyperlink ref="Q2" r:id="rId1" xr:uid="{A9EDD200-8953-47BD-846B-3E209278FB1C}"/>
    <hyperlink ref="Q4" r:id="rId2" xr:uid="{CA0D2C3B-5081-440F-B5E0-FB02CE43B9DB}"/>
    <hyperlink ref="Q5" r:id="rId3" xr:uid="{64B73266-1140-4BDB-858E-A5FBA569D3EB}"/>
    <hyperlink ref="Q6" r:id="rId4" xr:uid="{9838BB4B-199F-460F-9ACC-B5A7959C6205}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78D69-63AE-420B-8F9F-70D3E69BB564}">
  <dimension ref="A1"/>
  <sheetViews>
    <sheetView topLeftCell="A5" zoomScale="55" zoomScaleNormal="55" workbookViewId="0">
      <selection activeCell="AH59" sqref="AH5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Teblicni_podaci</vt:lpstr>
      <vt:lpstr>Grafikon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 MAGIC</dc:creator>
  <cp:lastModifiedBy>Darko MAGIC</cp:lastModifiedBy>
  <dcterms:created xsi:type="dcterms:W3CDTF">2023-12-07T22:11:09Z</dcterms:created>
  <dcterms:modified xsi:type="dcterms:W3CDTF">2024-02-04T13:52:43Z</dcterms:modified>
</cp:coreProperties>
</file>